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BuÇalışmaKitabı"/>
  <bookViews>
    <workbookView xWindow="32760" yWindow="32760" windowWidth="20490" windowHeight="9060" tabRatio="852"/>
  </bookViews>
  <sheets>
    <sheet name="Ana Sayfa" sheetId="4" r:id="rId1"/>
    <sheet name="K. Bilgiler" sheetId="5" r:id="rId2"/>
    <sheet name="Yazılı Tarihleri" sheetId="44" r:id="rId3"/>
    <sheet name="S. Listesi" sheetId="6" r:id="rId4"/>
    <sheet name="NOT Baremi" sheetId="7" r:id="rId5"/>
    <sheet name="1. Sınav" sheetId="1" r:id="rId6"/>
    <sheet name="2. Sınav" sheetId="41" r:id="rId7"/>
    <sheet name="3. Sınav" sheetId="42" r:id="rId8"/>
    <sheet name="D. Sonu" sheetId="33" r:id="rId9"/>
  </sheets>
  <definedNames>
    <definedName name="_xlnm._FilterDatabase" localSheetId="5" hidden="1">'1. Sınav'!$F$55:$AS$55</definedName>
    <definedName name="_xlnm._FilterDatabase" localSheetId="6" hidden="1">'2. Sınav'!$F$55:$AS$55</definedName>
    <definedName name="_xlnm._FilterDatabase" localSheetId="7" hidden="1">'3. Sınav'!$F$55:$AS$55</definedName>
    <definedName name="ABCD" localSheetId="6">'2. Sınav'!$E$87</definedName>
    <definedName name="ABCD" localSheetId="7">'3. Sınav'!$E$87</definedName>
    <definedName name="ABCD">'1. Sınav'!$E$87</definedName>
    <definedName name="_xlnm.Print_Area" localSheetId="5">'1. Sınav'!$A$1:$AU$93</definedName>
    <definedName name="_xlnm.Print_Area" localSheetId="6">'2. Sınav'!$A$1:$AU$93</definedName>
    <definedName name="_xlnm.Print_Area" localSheetId="7">'3. Sınav'!$A$1:$AU$93</definedName>
    <definedName name="_xlnm.Print_Area" localSheetId="0">'Ana Sayfa'!$B$3:$U$30</definedName>
    <definedName name="_xlnm.Print_Area" localSheetId="8">'D. Sonu'!$A$1:$S$65</definedName>
    <definedName name="_xlnm.Print_Area" localSheetId="1">'K. Bilgiler'!$E$1:$L$23</definedName>
    <definedName name="_xlnm.Print_Area" localSheetId="4">'NOT Baremi'!$A$1:$AS$19</definedName>
    <definedName name="_xlnm.Print_Area" localSheetId="3">'S. Listesi'!$E$1:$G$43</definedName>
  </definedNames>
  <calcPr calcId="124519"/>
</workbook>
</file>

<file path=xl/calcChain.xml><?xml version="1.0" encoding="utf-8"?>
<calcChain xmlns="http://schemas.openxmlformats.org/spreadsheetml/2006/main">
  <c r="A2" i="41"/>
  <c r="A2" i="42"/>
  <c r="AQ1"/>
  <c r="AQ1" i="41"/>
  <c r="AQ1" i="1"/>
  <c r="C31" i="42"/>
  <c r="G5"/>
  <c r="G46"/>
  <c r="H5"/>
  <c r="H46"/>
  <c r="I5"/>
  <c r="J5"/>
  <c r="J46"/>
  <c r="K5"/>
  <c r="L5"/>
  <c r="L46"/>
  <c r="M5"/>
  <c r="M46"/>
  <c r="N5"/>
  <c r="O5"/>
  <c r="P5"/>
  <c r="P46"/>
  <c r="Q5"/>
  <c r="R5"/>
  <c r="S5"/>
  <c r="T5"/>
  <c r="T46"/>
  <c r="U5"/>
  <c r="V5"/>
  <c r="W5"/>
  <c r="W46"/>
  <c r="X5"/>
  <c r="Y5"/>
  <c r="Z5"/>
  <c r="AA5"/>
  <c r="AA46"/>
  <c r="AB5"/>
  <c r="AC5"/>
  <c r="AD5"/>
  <c r="AE5"/>
  <c r="AE46"/>
  <c r="AF5"/>
  <c r="AG5"/>
  <c r="AH5"/>
  <c r="AI5"/>
  <c r="AI46"/>
  <c r="AJ5"/>
  <c r="AK5"/>
  <c r="AL5"/>
  <c r="AM5"/>
  <c r="AM46"/>
  <c r="AN5"/>
  <c r="AO5"/>
  <c r="AP5"/>
  <c r="AQ5"/>
  <c r="AQ46"/>
  <c r="AR5"/>
  <c r="AS5"/>
  <c r="F5"/>
  <c r="F46"/>
  <c r="G4"/>
  <c r="H4"/>
  <c r="I4"/>
  <c r="J4"/>
  <c r="J55"/>
  <c r="K4"/>
  <c r="K55"/>
  <c r="K56"/>
  <c r="L4"/>
  <c r="L55"/>
  <c r="L56"/>
  <c r="M4"/>
  <c r="N4"/>
  <c r="O4"/>
  <c r="O49"/>
  <c r="O50"/>
  <c r="O51"/>
  <c r="P4"/>
  <c r="Q4"/>
  <c r="Q55"/>
  <c r="R4"/>
  <c r="S4"/>
  <c r="S49"/>
  <c r="S50"/>
  <c r="S51"/>
  <c r="T4"/>
  <c r="T55"/>
  <c r="T56"/>
  <c r="U4"/>
  <c r="V4"/>
  <c r="W4"/>
  <c r="X4"/>
  <c r="X55"/>
  <c r="Y4"/>
  <c r="Z4"/>
  <c r="AA4"/>
  <c r="AB4"/>
  <c r="AB55"/>
  <c r="AC4"/>
  <c r="AD4"/>
  <c r="AE4"/>
  <c r="AF4"/>
  <c r="AF55"/>
  <c r="AG4"/>
  <c r="AH4"/>
  <c r="AI4"/>
  <c r="AJ4"/>
  <c r="AJ55"/>
  <c r="AK4"/>
  <c r="AL4"/>
  <c r="AM4"/>
  <c r="AN4"/>
  <c r="AN55"/>
  <c r="AO4"/>
  <c r="AP4"/>
  <c r="AQ4"/>
  <c r="AR4"/>
  <c r="AR55"/>
  <c r="AS4"/>
  <c r="F4"/>
  <c r="G5" i="41"/>
  <c r="G46" s="1"/>
  <c r="H5"/>
  <c r="H46"/>
  <c r="I5"/>
  <c r="I46" s="1"/>
  <c r="J5"/>
  <c r="K5"/>
  <c r="L5"/>
  <c r="L46" s="1"/>
  <c r="M5"/>
  <c r="N5"/>
  <c r="O5"/>
  <c r="P5"/>
  <c r="P46"/>
  <c r="Q5"/>
  <c r="R5"/>
  <c r="S5"/>
  <c r="S46"/>
  <c r="T5"/>
  <c r="T46" s="1"/>
  <c r="U5"/>
  <c r="V5"/>
  <c r="W5"/>
  <c r="W46" s="1"/>
  <c r="X5"/>
  <c r="X46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F5"/>
  <c r="G4"/>
  <c r="H4"/>
  <c r="H55"/>
  <c r="H56" s="1"/>
  <c r="I4"/>
  <c r="J4"/>
  <c r="K4"/>
  <c r="L4"/>
  <c r="L55" s="1"/>
  <c r="L56" s="1"/>
  <c r="M4"/>
  <c r="M55"/>
  <c r="M56" s="1"/>
  <c r="N4"/>
  <c r="O4"/>
  <c r="P4"/>
  <c r="P49"/>
  <c r="P50"/>
  <c r="P51" s="1"/>
  <c r="Q4"/>
  <c r="R4"/>
  <c r="R55" s="1"/>
  <c r="R56" s="1"/>
  <c r="S4"/>
  <c r="T4"/>
  <c r="T49"/>
  <c r="T50"/>
  <c r="T51"/>
  <c r="U4"/>
  <c r="V4"/>
  <c r="W4"/>
  <c r="X4"/>
  <c r="X55" s="1"/>
  <c r="X56" s="1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F4"/>
  <c r="AG92" i="42"/>
  <c r="AQ91"/>
  <c r="AG91"/>
  <c r="AG90"/>
  <c r="AS53"/>
  <c r="AS54"/>
  <c r="AR53"/>
  <c r="AR54"/>
  <c r="AQ53"/>
  <c r="AQ54"/>
  <c r="AP53"/>
  <c r="AP54"/>
  <c r="AO53"/>
  <c r="AO54"/>
  <c r="AN53"/>
  <c r="AN54"/>
  <c r="AM53"/>
  <c r="AM54"/>
  <c r="AL53"/>
  <c r="AL54"/>
  <c r="AK53"/>
  <c r="AK54"/>
  <c r="AJ53"/>
  <c r="AJ54"/>
  <c r="AI53"/>
  <c r="AI54"/>
  <c r="AH53"/>
  <c r="AH54"/>
  <c r="AG53"/>
  <c r="AG54"/>
  <c r="AF53"/>
  <c r="AF54"/>
  <c r="AE53"/>
  <c r="AE54"/>
  <c r="AD53"/>
  <c r="AD54"/>
  <c r="AC53"/>
  <c r="AC54"/>
  <c r="AB53"/>
  <c r="AB54"/>
  <c r="AA53"/>
  <c r="AA54"/>
  <c r="Z53"/>
  <c r="Z54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Y53"/>
  <c r="Y54"/>
  <c r="X52"/>
  <c r="X53"/>
  <c r="X54"/>
  <c r="W52"/>
  <c r="W53"/>
  <c r="W54"/>
  <c r="V52"/>
  <c r="V53"/>
  <c r="V54"/>
  <c r="U52"/>
  <c r="U53"/>
  <c r="U54"/>
  <c r="T52"/>
  <c r="T53"/>
  <c r="T54"/>
  <c r="S52"/>
  <c r="S53"/>
  <c r="S54"/>
  <c r="R52"/>
  <c r="R53"/>
  <c r="R54"/>
  <c r="Q52"/>
  <c r="Q53"/>
  <c r="Q54"/>
  <c r="P52"/>
  <c r="P53"/>
  <c r="P54"/>
  <c r="O52"/>
  <c r="O53"/>
  <c r="O54"/>
  <c r="N52"/>
  <c r="N53"/>
  <c r="N54"/>
  <c r="M52"/>
  <c r="M53"/>
  <c r="M54"/>
  <c r="L52"/>
  <c r="L53"/>
  <c r="L54"/>
  <c r="K52"/>
  <c r="K53"/>
  <c r="K54"/>
  <c r="J52"/>
  <c r="J53"/>
  <c r="J54"/>
  <c r="I52"/>
  <c r="I53"/>
  <c r="I54"/>
  <c r="H52"/>
  <c r="H53"/>
  <c r="H54"/>
  <c r="G52"/>
  <c r="G53"/>
  <c r="G54"/>
  <c r="F52"/>
  <c r="F53"/>
  <c r="F54"/>
  <c r="AS50"/>
  <c r="AS51"/>
  <c r="AR50"/>
  <c r="AR51"/>
  <c r="AQ50"/>
  <c r="AQ51"/>
  <c r="AP50"/>
  <c r="AP51"/>
  <c r="AO50"/>
  <c r="AO51"/>
  <c r="AN50"/>
  <c r="AN51"/>
  <c r="AM50"/>
  <c r="AM51"/>
  <c r="AL50"/>
  <c r="AL51"/>
  <c r="AK50"/>
  <c r="AK51"/>
  <c r="AJ50"/>
  <c r="AJ51"/>
  <c r="AI50"/>
  <c r="AI51"/>
  <c r="AH50"/>
  <c r="AH51"/>
  <c r="AG50"/>
  <c r="AG51"/>
  <c r="AF50"/>
  <c r="AF51"/>
  <c r="AE50"/>
  <c r="AE51"/>
  <c r="AD50"/>
  <c r="AD51"/>
  <c r="AC50"/>
  <c r="AC51"/>
  <c r="AB50"/>
  <c r="AB51"/>
  <c r="AA50"/>
  <c r="AA51"/>
  <c r="Z50"/>
  <c r="Z51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Y50"/>
  <c r="Y51"/>
  <c r="X49"/>
  <c r="X50"/>
  <c r="X51"/>
  <c r="W49"/>
  <c r="W50"/>
  <c r="W51"/>
  <c r="V49"/>
  <c r="V50"/>
  <c r="V51"/>
  <c r="U49"/>
  <c r="U50"/>
  <c r="U51"/>
  <c r="T49"/>
  <c r="T50"/>
  <c r="T51"/>
  <c r="R49"/>
  <c r="R50"/>
  <c r="R51"/>
  <c r="Q49"/>
  <c r="Q50"/>
  <c r="Q51"/>
  <c r="P49"/>
  <c r="P50"/>
  <c r="P51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S55"/>
  <c r="S56"/>
  <c r="R48"/>
  <c r="R55"/>
  <c r="R56"/>
  <c r="Q48"/>
  <c r="Q56"/>
  <c r="P48"/>
  <c r="O48"/>
  <c r="O55"/>
  <c r="O56"/>
  <c r="N48"/>
  <c r="N55"/>
  <c r="N56"/>
  <c r="M48"/>
  <c r="L48"/>
  <c r="K48"/>
  <c r="J48"/>
  <c r="I48"/>
  <c r="I55"/>
  <c r="I56"/>
  <c r="H48"/>
  <c r="G48"/>
  <c r="F48"/>
  <c r="F55"/>
  <c r="F56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AT45"/>
  <c r="AU45"/>
  <c r="C45"/>
  <c r="B45"/>
  <c r="AT44"/>
  <c r="AU44"/>
  <c r="C44"/>
  <c r="B44"/>
  <c r="AT43"/>
  <c r="K44" i="33"/>
  <c r="C43" i="42"/>
  <c r="B43"/>
  <c r="AT42"/>
  <c r="C42"/>
  <c r="B42"/>
  <c r="AT41"/>
  <c r="K42" i="33"/>
  <c r="C41" i="42"/>
  <c r="B41"/>
  <c r="AT40"/>
  <c r="AU40"/>
  <c r="C40"/>
  <c r="B40"/>
  <c r="AT39"/>
  <c r="K40" i="33"/>
  <c r="C39" i="42"/>
  <c r="B39"/>
  <c r="AT38"/>
  <c r="C38"/>
  <c r="B38"/>
  <c r="AT37"/>
  <c r="AU37"/>
  <c r="C37"/>
  <c r="B37"/>
  <c r="AT36"/>
  <c r="AU36"/>
  <c r="C36"/>
  <c r="B36"/>
  <c r="AT35"/>
  <c r="K36" i="33"/>
  <c r="C35" i="42"/>
  <c r="B35"/>
  <c r="AT34"/>
  <c r="C34"/>
  <c r="B34"/>
  <c r="AT33"/>
  <c r="AU33"/>
  <c r="C33"/>
  <c r="B33"/>
  <c r="AT32"/>
  <c r="AU32"/>
  <c r="C32"/>
  <c r="B32"/>
  <c r="AT31"/>
  <c r="AU31"/>
  <c r="B31"/>
  <c r="AT30"/>
  <c r="AU30"/>
  <c r="C30"/>
  <c r="B30"/>
  <c r="AT29"/>
  <c r="K30" i="33"/>
  <c r="C29" i="42"/>
  <c r="B29"/>
  <c r="AT28"/>
  <c r="AU28"/>
  <c r="C28"/>
  <c r="B28"/>
  <c r="AT27"/>
  <c r="AU27"/>
  <c r="C27"/>
  <c r="B27"/>
  <c r="AT26"/>
  <c r="AU26"/>
  <c r="C26"/>
  <c r="B26"/>
  <c r="AT25"/>
  <c r="K26" i="33"/>
  <c r="P26"/>
  <c r="S26"/>
  <c r="C25" i="42"/>
  <c r="B25"/>
  <c r="AT24"/>
  <c r="AU24"/>
  <c r="C24"/>
  <c r="B24"/>
  <c r="AT23"/>
  <c r="AU23"/>
  <c r="C23"/>
  <c r="B23"/>
  <c r="AT22"/>
  <c r="AU22"/>
  <c r="C22"/>
  <c r="B22"/>
  <c r="AT21"/>
  <c r="AU21"/>
  <c r="C21"/>
  <c r="B21"/>
  <c r="AT20"/>
  <c r="AU20"/>
  <c r="C20"/>
  <c r="B20"/>
  <c r="AT19"/>
  <c r="AU19"/>
  <c r="C19"/>
  <c r="B19"/>
  <c r="AT18"/>
  <c r="AU18"/>
  <c r="C18"/>
  <c r="B18"/>
  <c r="AT17"/>
  <c r="K18" i="33"/>
  <c r="C17" i="42"/>
  <c r="B17"/>
  <c r="AT16"/>
  <c r="AU16"/>
  <c r="C16"/>
  <c r="B16"/>
  <c r="AT15"/>
  <c r="AU15"/>
  <c r="C15"/>
  <c r="B15"/>
  <c r="AT14"/>
  <c r="AU14"/>
  <c r="C14"/>
  <c r="B14"/>
  <c r="AT13"/>
  <c r="AU13"/>
  <c r="C13"/>
  <c r="B13"/>
  <c r="AT12"/>
  <c r="AU12"/>
  <c r="C12"/>
  <c r="B12"/>
  <c r="AT11"/>
  <c r="AU11"/>
  <c r="C11"/>
  <c r="B11"/>
  <c r="AT10"/>
  <c r="AU10"/>
  <c r="C10"/>
  <c r="B10"/>
  <c r="AT9"/>
  <c r="AU9"/>
  <c r="C9"/>
  <c r="B9"/>
  <c r="AT8"/>
  <c r="AU8"/>
  <c r="C8"/>
  <c r="B8"/>
  <c r="AT7"/>
  <c r="AU7"/>
  <c r="C7"/>
  <c r="B7"/>
  <c r="AT6"/>
  <c r="K7" i="33"/>
  <c r="C6" i="42"/>
  <c r="B6"/>
  <c r="AS46"/>
  <c r="AR46"/>
  <c r="AP46"/>
  <c r="AO46"/>
  <c r="AN46"/>
  <c r="AL46"/>
  <c r="AK46"/>
  <c r="AJ46"/>
  <c r="AH46"/>
  <c r="AG46"/>
  <c r="AF46"/>
  <c r="AD46"/>
  <c r="AC46"/>
  <c r="AB46"/>
  <c r="Z46"/>
  <c r="Y46"/>
  <c r="X46"/>
  <c r="V46"/>
  <c r="U46"/>
  <c r="S46"/>
  <c r="R46"/>
  <c r="Q46"/>
  <c r="O46"/>
  <c r="N46"/>
  <c r="K46"/>
  <c r="I46"/>
  <c r="AS55"/>
  <c r="AS56"/>
  <c r="AR56"/>
  <c r="AQ55"/>
  <c r="AQ56"/>
  <c r="AP55"/>
  <c r="AP56"/>
  <c r="AO55"/>
  <c r="AO56"/>
  <c r="AN56"/>
  <c r="AM55"/>
  <c r="AM56"/>
  <c r="AL55"/>
  <c r="AL56"/>
  <c r="AK55"/>
  <c r="AK56"/>
  <c r="AJ56"/>
  <c r="AI55"/>
  <c r="AI56"/>
  <c r="AH55"/>
  <c r="AH56"/>
  <c r="AG55"/>
  <c r="AG56"/>
  <c r="AF56"/>
  <c r="AE55"/>
  <c r="AE56"/>
  <c r="AD55"/>
  <c r="AD56"/>
  <c r="AC55"/>
  <c r="AC56"/>
  <c r="AB56"/>
  <c r="AA55"/>
  <c r="AA56"/>
  <c r="Z55"/>
  <c r="Z56"/>
  <c r="Y55"/>
  <c r="Y56"/>
  <c r="X56"/>
  <c r="W55"/>
  <c r="W56"/>
  <c r="V55"/>
  <c r="V56"/>
  <c r="U55"/>
  <c r="U56"/>
  <c r="M55"/>
  <c r="M56"/>
  <c r="J56"/>
  <c r="A1"/>
  <c r="AC48" i="41"/>
  <c r="AG92"/>
  <c r="AQ91"/>
  <c r="AG91"/>
  <c r="AG90"/>
  <c r="AS53"/>
  <c r="AS54"/>
  <c r="AR53"/>
  <c r="AR54"/>
  <c r="AQ53"/>
  <c r="AQ54"/>
  <c r="AP53"/>
  <c r="AP54"/>
  <c r="AO53"/>
  <c r="AO54"/>
  <c r="AN53"/>
  <c r="AN54"/>
  <c r="AM53"/>
  <c r="AM54"/>
  <c r="AL53"/>
  <c r="AL54"/>
  <c r="AK53"/>
  <c r="AK54"/>
  <c r="AJ53"/>
  <c r="AJ54"/>
  <c r="AI53"/>
  <c r="AI54"/>
  <c r="AH53"/>
  <c r="AH54"/>
  <c r="AG53"/>
  <c r="AG54"/>
  <c r="AF53"/>
  <c r="AF54"/>
  <c r="AE53"/>
  <c r="AE54"/>
  <c r="AD53"/>
  <c r="AD54"/>
  <c r="AC53"/>
  <c r="AC54"/>
  <c r="AB53"/>
  <c r="AB54"/>
  <c r="AA53"/>
  <c r="AA54"/>
  <c r="Z53"/>
  <c r="Z54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Y53"/>
  <c r="Y54"/>
  <c r="X52"/>
  <c r="X53"/>
  <c r="X54"/>
  <c r="W52"/>
  <c r="W53"/>
  <c r="W54"/>
  <c r="V52"/>
  <c r="V53"/>
  <c r="V54"/>
  <c r="U52"/>
  <c r="U53"/>
  <c r="U54"/>
  <c r="T52"/>
  <c r="T53"/>
  <c r="T54"/>
  <c r="S52"/>
  <c r="S53"/>
  <c r="S54"/>
  <c r="R52"/>
  <c r="R53"/>
  <c r="R54"/>
  <c r="Q52"/>
  <c r="Q53"/>
  <c r="Q54"/>
  <c r="P52"/>
  <c r="P53"/>
  <c r="P54"/>
  <c r="O52"/>
  <c r="O53"/>
  <c r="O54"/>
  <c r="N52"/>
  <c r="N53"/>
  <c r="N54"/>
  <c r="M52"/>
  <c r="M53"/>
  <c r="M54"/>
  <c r="L52"/>
  <c r="L53"/>
  <c r="L54"/>
  <c r="K52"/>
  <c r="K53"/>
  <c r="K54"/>
  <c r="J52"/>
  <c r="J53"/>
  <c r="J54"/>
  <c r="I52"/>
  <c r="I53"/>
  <c r="I54"/>
  <c r="H52"/>
  <c r="H53"/>
  <c r="H54"/>
  <c r="G52"/>
  <c r="G53"/>
  <c r="G54"/>
  <c r="F52"/>
  <c r="F53"/>
  <c r="F54"/>
  <c r="AS50"/>
  <c r="AS51"/>
  <c r="AR50"/>
  <c r="AR51"/>
  <c r="AQ50"/>
  <c r="AQ51"/>
  <c r="AP50"/>
  <c r="AP51"/>
  <c r="AO50"/>
  <c r="AO51"/>
  <c r="AN50"/>
  <c r="AN51"/>
  <c r="AM50"/>
  <c r="AM51"/>
  <c r="AL50"/>
  <c r="AL51"/>
  <c r="AK50"/>
  <c r="AK51"/>
  <c r="AJ50"/>
  <c r="AJ51"/>
  <c r="AI50"/>
  <c r="AI51"/>
  <c r="AH50"/>
  <c r="AH51"/>
  <c r="AG50"/>
  <c r="AG51"/>
  <c r="AF50"/>
  <c r="AF51"/>
  <c r="AE50"/>
  <c r="AE51"/>
  <c r="AD50"/>
  <c r="AD51"/>
  <c r="AC50"/>
  <c r="AC51"/>
  <c r="AB50"/>
  <c r="AB51"/>
  <c r="AA50"/>
  <c r="AA51"/>
  <c r="Z50"/>
  <c r="Z51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Y50"/>
  <c r="Y51" s="1"/>
  <c r="W49"/>
  <c r="W50"/>
  <c r="W51" s="1"/>
  <c r="V49"/>
  <c r="V50"/>
  <c r="V51" s="1"/>
  <c r="U49"/>
  <c r="U50"/>
  <c r="U51"/>
  <c r="S49"/>
  <c r="S50"/>
  <c r="S51" s="1"/>
  <c r="R49"/>
  <c r="R50"/>
  <c r="R51" s="1"/>
  <c r="Q49"/>
  <c r="Q50"/>
  <c r="Q51" s="1"/>
  <c r="O49"/>
  <c r="O50"/>
  <c r="O51"/>
  <c r="AS48"/>
  <c r="AR48"/>
  <c r="AQ48"/>
  <c r="AP48"/>
  <c r="AO48"/>
  <c r="AN48"/>
  <c r="AM48"/>
  <c r="AL48"/>
  <c r="AK48"/>
  <c r="AJ48"/>
  <c r="AI48"/>
  <c r="AH48"/>
  <c r="AG48"/>
  <c r="AF48"/>
  <c r="AE48"/>
  <c r="AD48"/>
  <c r="AB48"/>
  <c r="AA48"/>
  <c r="Z48"/>
  <c r="Y48"/>
  <c r="X48"/>
  <c r="W48"/>
  <c r="W55"/>
  <c r="W56" s="1"/>
  <c r="V48"/>
  <c r="V55"/>
  <c r="V56" s="1"/>
  <c r="U48"/>
  <c r="U55"/>
  <c r="U56"/>
  <c r="T48"/>
  <c r="T55"/>
  <c r="T56"/>
  <c r="S48"/>
  <c r="S55"/>
  <c r="S56" s="1"/>
  <c r="R48"/>
  <c r="Q48"/>
  <c r="Q55"/>
  <c r="Q56" s="1"/>
  <c r="P48"/>
  <c r="O48"/>
  <c r="O55"/>
  <c r="O56" s="1"/>
  <c r="N48"/>
  <c r="N55"/>
  <c r="N56" s="1"/>
  <c r="M48"/>
  <c r="L48"/>
  <c r="K48"/>
  <c r="K55"/>
  <c r="K56"/>
  <c r="J48"/>
  <c r="I48"/>
  <c r="H48"/>
  <c r="G48"/>
  <c r="F48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AT45"/>
  <c r="C45"/>
  <c r="B45"/>
  <c r="AT44"/>
  <c r="C44"/>
  <c r="B44"/>
  <c r="AT43"/>
  <c r="C43"/>
  <c r="B43"/>
  <c r="AT42"/>
  <c r="AU42"/>
  <c r="C42"/>
  <c r="B42"/>
  <c r="AT41"/>
  <c r="AU41"/>
  <c r="C41"/>
  <c r="B41"/>
  <c r="AT40"/>
  <c r="C40"/>
  <c r="B40"/>
  <c r="AT39"/>
  <c r="C39"/>
  <c r="B39"/>
  <c r="AT38"/>
  <c r="C38"/>
  <c r="B38"/>
  <c r="AT37"/>
  <c r="C37"/>
  <c r="B37"/>
  <c r="AT36"/>
  <c r="C36"/>
  <c r="B36"/>
  <c r="AT35"/>
  <c r="C35"/>
  <c r="B35"/>
  <c r="AT34"/>
  <c r="C34"/>
  <c r="B34"/>
  <c r="AT33"/>
  <c r="AU33"/>
  <c r="C33"/>
  <c r="B33"/>
  <c r="AT32"/>
  <c r="C32"/>
  <c r="B32"/>
  <c r="AT31"/>
  <c r="C31"/>
  <c r="B31"/>
  <c r="AT30"/>
  <c r="C30"/>
  <c r="B30"/>
  <c r="AT29"/>
  <c r="C29"/>
  <c r="B29"/>
  <c r="AT28"/>
  <c r="C28"/>
  <c r="B28"/>
  <c r="AT27"/>
  <c r="C27"/>
  <c r="B27"/>
  <c r="AT26"/>
  <c r="C26"/>
  <c r="B26"/>
  <c r="AU25"/>
  <c r="AT25"/>
  <c r="J26" i="33"/>
  <c r="C25" i="41"/>
  <c r="B25"/>
  <c r="AT24"/>
  <c r="C24"/>
  <c r="B24"/>
  <c r="AT23"/>
  <c r="J24" i="33"/>
  <c r="C23" i="41"/>
  <c r="B23"/>
  <c r="AT22"/>
  <c r="AU22"/>
  <c r="C22"/>
  <c r="B22"/>
  <c r="AT21"/>
  <c r="J22" i="33"/>
  <c r="C21" i="41"/>
  <c r="B21"/>
  <c r="AT20"/>
  <c r="AU20"/>
  <c r="C20"/>
  <c r="B20"/>
  <c r="AT19"/>
  <c r="J20" i="33"/>
  <c r="C19" i="41"/>
  <c r="B19"/>
  <c r="AT18"/>
  <c r="AU18"/>
  <c r="C18"/>
  <c r="B18"/>
  <c r="AT17"/>
  <c r="J18" i="33"/>
  <c r="C17" i="41"/>
  <c r="B17"/>
  <c r="AT16"/>
  <c r="AU16"/>
  <c r="C16"/>
  <c r="B16"/>
  <c r="AT15"/>
  <c r="J16" i="33"/>
  <c r="C15" i="41"/>
  <c r="B15"/>
  <c r="AT14"/>
  <c r="AU14"/>
  <c r="C14"/>
  <c r="B14"/>
  <c r="AT13"/>
  <c r="J14" i="33"/>
  <c r="C13" i="41"/>
  <c r="B13"/>
  <c r="AT12"/>
  <c r="AU12"/>
  <c r="C12"/>
  <c r="B12"/>
  <c r="AT11"/>
  <c r="J12" i="33"/>
  <c r="C11" i="41"/>
  <c r="B11"/>
  <c r="AT10"/>
  <c r="AU10"/>
  <c r="C10"/>
  <c r="B10"/>
  <c r="AT9"/>
  <c r="J10" i="33"/>
  <c r="P10"/>
  <c r="C9" i="41"/>
  <c r="B9"/>
  <c r="AT8"/>
  <c r="AU8"/>
  <c r="C8"/>
  <c r="B8"/>
  <c r="AT7"/>
  <c r="J8" i="33"/>
  <c r="C7" i="41"/>
  <c r="B7"/>
  <c r="AT6"/>
  <c r="C6"/>
  <c r="B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V46"/>
  <c r="U46"/>
  <c r="R46"/>
  <c r="Q46"/>
  <c r="O46"/>
  <c r="N46"/>
  <c r="M46"/>
  <c r="K46"/>
  <c r="J46"/>
  <c r="F46"/>
  <c r="AS55"/>
  <c r="AS56"/>
  <c r="AR55"/>
  <c r="AR56"/>
  <c r="AQ55"/>
  <c r="AQ56"/>
  <c r="AP55"/>
  <c r="AP56"/>
  <c r="AO55"/>
  <c r="AO56"/>
  <c r="AN55"/>
  <c r="AN56"/>
  <c r="AM55"/>
  <c r="AM56"/>
  <c r="AL55"/>
  <c r="AL56"/>
  <c r="AK55"/>
  <c r="AK56"/>
  <c r="AJ55"/>
  <c r="AJ56"/>
  <c r="AI55"/>
  <c r="AI56"/>
  <c r="AH55"/>
  <c r="AH56"/>
  <c r="AG55"/>
  <c r="AG56"/>
  <c r="AF55"/>
  <c r="AF56"/>
  <c r="AE55"/>
  <c r="AE56"/>
  <c r="AD55"/>
  <c r="AD56"/>
  <c r="AC55"/>
  <c r="AC56"/>
  <c r="AB55"/>
  <c r="AB56"/>
  <c r="AA55"/>
  <c r="AA56"/>
  <c r="Z55"/>
  <c r="Z56"/>
  <c r="Y55"/>
  <c r="Y56" s="1"/>
  <c r="J55"/>
  <c r="J56" s="1"/>
  <c r="I55"/>
  <c r="I56" s="1"/>
  <c r="F55"/>
  <c r="F56" s="1"/>
  <c r="A1"/>
  <c r="G55" i="42"/>
  <c r="G56"/>
  <c r="G55" i="41"/>
  <c r="G56"/>
  <c r="H55" i="42"/>
  <c r="H56"/>
  <c r="P55"/>
  <c r="P56"/>
  <c r="P55" i="41"/>
  <c r="P56"/>
  <c r="X49"/>
  <c r="X50"/>
  <c r="X51" s="1"/>
  <c r="AU21"/>
  <c r="AU13"/>
  <c r="AU9"/>
  <c r="AU7"/>
  <c r="AU15"/>
  <c r="AU19"/>
  <c r="AU23"/>
  <c r="J43" i="33"/>
  <c r="J23"/>
  <c r="J21"/>
  <c r="J19"/>
  <c r="J17"/>
  <c r="J13"/>
  <c r="J11"/>
  <c r="J9"/>
  <c r="J42"/>
  <c r="J34"/>
  <c r="AU17" i="42"/>
  <c r="AU41"/>
  <c r="AU29"/>
  <c r="AU35"/>
  <c r="AU25"/>
  <c r="AU39"/>
  <c r="AU43"/>
  <c r="K45" i="33"/>
  <c r="K41"/>
  <c r="K37"/>
  <c r="K33"/>
  <c r="K31"/>
  <c r="K29"/>
  <c r="K27"/>
  <c r="K25"/>
  <c r="K23"/>
  <c r="P23"/>
  <c r="K21"/>
  <c r="K19"/>
  <c r="K17"/>
  <c r="K15"/>
  <c r="K13"/>
  <c r="K11"/>
  <c r="K9"/>
  <c r="K46"/>
  <c r="K38"/>
  <c r="K34"/>
  <c r="K32"/>
  <c r="K28"/>
  <c r="K24"/>
  <c r="K22"/>
  <c r="K20"/>
  <c r="K16"/>
  <c r="K14"/>
  <c r="K12"/>
  <c r="K10"/>
  <c r="J7"/>
  <c r="K8"/>
  <c r="AU6" i="42"/>
  <c r="F49"/>
  <c r="F50"/>
  <c r="F51"/>
  <c r="H49"/>
  <c r="H50"/>
  <c r="H51"/>
  <c r="J49"/>
  <c r="J50"/>
  <c r="J51"/>
  <c r="L49"/>
  <c r="L50"/>
  <c r="L51"/>
  <c r="N49"/>
  <c r="N50"/>
  <c r="N51"/>
  <c r="D88"/>
  <c r="G49"/>
  <c r="G50"/>
  <c r="G51"/>
  <c r="I49"/>
  <c r="I50"/>
  <c r="I51"/>
  <c r="K49"/>
  <c r="K50"/>
  <c r="K51"/>
  <c r="M49"/>
  <c r="M50"/>
  <c r="M51"/>
  <c r="AU6" i="41"/>
  <c r="F49"/>
  <c r="F50"/>
  <c r="F51" s="1"/>
  <c r="H49"/>
  <c r="H50"/>
  <c r="H51" s="1"/>
  <c r="J49"/>
  <c r="J50"/>
  <c r="J51"/>
  <c r="L49"/>
  <c r="L50"/>
  <c r="L51" s="1"/>
  <c r="N49"/>
  <c r="N50"/>
  <c r="N51" s="1"/>
  <c r="AT4"/>
  <c r="G49"/>
  <c r="G50"/>
  <c r="G51" s="1"/>
  <c r="I49"/>
  <c r="I50"/>
  <c r="I51" s="1"/>
  <c r="K49"/>
  <c r="K50"/>
  <c r="K51" s="1"/>
  <c r="M49"/>
  <c r="M50"/>
  <c r="M51"/>
  <c r="C28" i="1"/>
  <c r="F4"/>
  <c r="F49"/>
  <c r="F50" s="1"/>
  <c r="F51" s="1"/>
  <c r="F48"/>
  <c r="A2"/>
  <c r="O62" i="33"/>
  <c r="AT45" i="1"/>
  <c r="AT44"/>
  <c r="AT43"/>
  <c r="AT42"/>
  <c r="AT41"/>
  <c r="AT40"/>
  <c r="AT39"/>
  <c r="AT38"/>
  <c r="AT37"/>
  <c r="AT36"/>
  <c r="AT3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U17"/>
  <c r="AT16"/>
  <c r="AU16"/>
  <c r="AT15"/>
  <c r="AU15"/>
  <c r="AT14"/>
  <c r="AU14"/>
  <c r="AT13"/>
  <c r="AT12"/>
  <c r="AT11"/>
  <c r="AT10"/>
  <c r="AU10"/>
  <c r="AT8"/>
  <c r="AU8"/>
  <c r="AT7"/>
  <c r="AU7"/>
  <c r="AT9"/>
  <c r="I10" i="33"/>
  <c r="AT6" i="1"/>
  <c r="I7" i="33" s="1"/>
  <c r="AG90" i="1"/>
  <c r="H4"/>
  <c r="H49"/>
  <c r="H50"/>
  <c r="H51" s="1"/>
  <c r="H48"/>
  <c r="G4"/>
  <c r="G49"/>
  <c r="G50"/>
  <c r="G51" s="1"/>
  <c r="G48"/>
  <c r="I4"/>
  <c r="I55" s="1"/>
  <c r="I56" s="1"/>
  <c r="I49"/>
  <c r="I50"/>
  <c r="I51" s="1"/>
  <c r="I48"/>
  <c r="J4"/>
  <c r="J49"/>
  <c r="J50" s="1"/>
  <c r="J51" s="1"/>
  <c r="J48"/>
  <c r="K4"/>
  <c r="K55" s="1"/>
  <c r="K56" s="1"/>
  <c r="K49"/>
  <c r="K50"/>
  <c r="K51" s="1"/>
  <c r="K48"/>
  <c r="L4"/>
  <c r="L55" s="1"/>
  <c r="L56" s="1"/>
  <c r="L49"/>
  <c r="L50"/>
  <c r="L51" s="1"/>
  <c r="L48"/>
  <c r="M4"/>
  <c r="M55"/>
  <c r="M56" s="1"/>
  <c r="M49"/>
  <c r="M50"/>
  <c r="M51" s="1"/>
  <c r="M48"/>
  <c r="N4"/>
  <c r="N49"/>
  <c r="N50"/>
  <c r="N51" s="1"/>
  <c r="O4"/>
  <c r="O49"/>
  <c r="O50" s="1"/>
  <c r="O51" s="1"/>
  <c r="P4"/>
  <c r="P49"/>
  <c r="P50"/>
  <c r="P51" s="1"/>
  <c r="Q4"/>
  <c r="Q49"/>
  <c r="Q50"/>
  <c r="Q51" s="1"/>
  <c r="R4"/>
  <c r="R49"/>
  <c r="R50"/>
  <c r="R51" s="1"/>
  <c r="S4"/>
  <c r="S49"/>
  <c r="S50" s="1"/>
  <c r="S51" s="1"/>
  <c r="T4"/>
  <c r="T49"/>
  <c r="T50"/>
  <c r="T51" s="1"/>
  <c r="U4"/>
  <c r="U49"/>
  <c r="U50"/>
  <c r="U51" s="1"/>
  <c r="V4"/>
  <c r="V49"/>
  <c r="V50" s="1"/>
  <c r="V51" s="1"/>
  <c r="W4"/>
  <c r="E37" i="6"/>
  <c r="A39" i="1" s="1"/>
  <c r="Q63" i="33"/>
  <c r="O64"/>
  <c r="O63"/>
  <c r="B12"/>
  <c r="M48"/>
  <c r="N48"/>
  <c r="O48"/>
  <c r="L48"/>
  <c r="C29"/>
  <c r="C30"/>
  <c r="C31"/>
  <c r="C32"/>
  <c r="C33"/>
  <c r="C34"/>
  <c r="B29"/>
  <c r="B30"/>
  <c r="B31"/>
  <c r="B32"/>
  <c r="B33"/>
  <c r="E5" i="6"/>
  <c r="A7" i="41" s="1"/>
  <c r="E6" i="6"/>
  <c r="E7"/>
  <c r="A9" i="1" s="1"/>
  <c r="E8" i="6"/>
  <c r="A10" i="1" s="1"/>
  <c r="E9" i="6"/>
  <c r="A12" i="33" s="1"/>
  <c r="E10" i="6"/>
  <c r="A13" i="33"/>
  <c r="E11" i="6"/>
  <c r="A14" i="33" s="1"/>
  <c r="E12" i="6"/>
  <c r="A15" i="33" s="1"/>
  <c r="E13" i="6"/>
  <c r="A15" i="1"/>
  <c r="E14" i="6"/>
  <c r="A16" i="42" s="1"/>
  <c r="E15" i="6"/>
  <c r="A17" i="42" s="1"/>
  <c r="E16" i="6"/>
  <c r="A18" i="1"/>
  <c r="E17" i="6"/>
  <c r="A19" i="1" s="1"/>
  <c r="E18" i="6"/>
  <c r="A21" i="33" s="1"/>
  <c r="E19" i="6"/>
  <c r="A21" i="1" s="1"/>
  <c r="E20" i="6"/>
  <c r="A23" i="33" s="1"/>
  <c r="E21" i="6"/>
  <c r="A24" i="33" s="1"/>
  <c r="E22" i="6"/>
  <c r="A25" i="33" s="1"/>
  <c r="E23" i="6"/>
  <c r="A25" i="1"/>
  <c r="E24" i="6"/>
  <c r="A27" i="33" s="1"/>
  <c r="E25" i="6"/>
  <c r="A28" i="33"/>
  <c r="E26" i="6"/>
  <c r="E27"/>
  <c r="A29" i="1" s="1"/>
  <c r="E28" i="6"/>
  <c r="A31" i="33" s="1"/>
  <c r="E29" i="6"/>
  <c r="A31" i="1" s="1"/>
  <c r="E30" i="6"/>
  <c r="A32" i="41" s="1"/>
  <c r="E31" i="6"/>
  <c r="A34" i="33" s="1"/>
  <c r="E32" i="6"/>
  <c r="A34" i="42"/>
  <c r="E33" i="6"/>
  <c r="A35" i="42" s="1"/>
  <c r="E34" i="6"/>
  <c r="E35"/>
  <c r="A38" i="33" s="1"/>
  <c r="E36" i="6"/>
  <c r="E38"/>
  <c r="A41" i="33" s="1"/>
  <c r="E39" i="6"/>
  <c r="A41" i="1"/>
  <c r="E40" i="6"/>
  <c r="E41"/>
  <c r="A43" i="1"/>
  <c r="E42" i="6"/>
  <c r="E43"/>
  <c r="E4"/>
  <c r="A6" i="1" s="1"/>
  <c r="A3" i="33"/>
  <c r="B7"/>
  <c r="B6" i="1"/>
  <c r="A1" i="33"/>
  <c r="A1" i="1"/>
  <c r="X4"/>
  <c r="Y4"/>
  <c r="Y49"/>
  <c r="Y50" s="1"/>
  <c r="Y51" s="1"/>
  <c r="Z4"/>
  <c r="Z55"/>
  <c r="Z56"/>
  <c r="AA4"/>
  <c r="AA55"/>
  <c r="AA56"/>
  <c r="AB4"/>
  <c r="AB55"/>
  <c r="AB56"/>
  <c r="AC4"/>
  <c r="AC55"/>
  <c r="AC56"/>
  <c r="AD4"/>
  <c r="AD55"/>
  <c r="AD56"/>
  <c r="AE4"/>
  <c r="AE55"/>
  <c r="AE56"/>
  <c r="AF4"/>
  <c r="AF55"/>
  <c r="AF56"/>
  <c r="AG4"/>
  <c r="AG55"/>
  <c r="AG56"/>
  <c r="AH4"/>
  <c r="AH55"/>
  <c r="AH56"/>
  <c r="AI4"/>
  <c r="AI55"/>
  <c r="AI56"/>
  <c r="AJ4"/>
  <c r="AJ55"/>
  <c r="AJ56"/>
  <c r="AK4"/>
  <c r="AK55"/>
  <c r="AK56"/>
  <c r="AL4"/>
  <c r="AL55"/>
  <c r="AL56"/>
  <c r="AM4"/>
  <c r="AM55"/>
  <c r="AM56"/>
  <c r="AN4"/>
  <c r="AN55"/>
  <c r="AN56"/>
  <c r="AO4"/>
  <c r="AO55"/>
  <c r="AO56"/>
  <c r="AP4"/>
  <c r="AQ4"/>
  <c r="AQ55"/>
  <c r="AQ56"/>
  <c r="AR4"/>
  <c r="AR55"/>
  <c r="AR56"/>
  <c r="AS4"/>
  <c r="AS55"/>
  <c r="AS56"/>
  <c r="G5"/>
  <c r="G46" s="1"/>
  <c r="H5"/>
  <c r="H46" s="1"/>
  <c r="I5"/>
  <c r="I46" s="1"/>
  <c r="J5"/>
  <c r="J46" s="1"/>
  <c r="K5"/>
  <c r="K46" s="1"/>
  <c r="L5"/>
  <c r="L46" s="1"/>
  <c r="M5"/>
  <c r="M46" s="1"/>
  <c r="N5"/>
  <c r="N46" s="1"/>
  <c r="O5"/>
  <c r="O46" s="1"/>
  <c r="P5"/>
  <c r="P46"/>
  <c r="Q5"/>
  <c r="Q46" s="1"/>
  <c r="R5"/>
  <c r="R46" s="1"/>
  <c r="S5"/>
  <c r="S46" s="1"/>
  <c r="T5"/>
  <c r="T46" s="1"/>
  <c r="U5"/>
  <c r="U46" s="1"/>
  <c r="V5"/>
  <c r="V46" s="1"/>
  <c r="W5"/>
  <c r="W46" s="1"/>
  <c r="X5"/>
  <c r="X46" s="1"/>
  <c r="Y5"/>
  <c r="Y46" s="1"/>
  <c r="Z5"/>
  <c r="Z46"/>
  <c r="AA5"/>
  <c r="AA46"/>
  <c r="AB5"/>
  <c r="AB46"/>
  <c r="AC5"/>
  <c r="AC46"/>
  <c r="AD5"/>
  <c r="AD46"/>
  <c r="AE5"/>
  <c r="AE46"/>
  <c r="AF5"/>
  <c r="AF46"/>
  <c r="AG5"/>
  <c r="AG46"/>
  <c r="AH5"/>
  <c r="AH46"/>
  <c r="AI5"/>
  <c r="AI46"/>
  <c r="AJ5"/>
  <c r="AJ46"/>
  <c r="AK5"/>
  <c r="AK46"/>
  <c r="AL5"/>
  <c r="AL46"/>
  <c r="AM5"/>
  <c r="AM46"/>
  <c r="AN5"/>
  <c r="AN46"/>
  <c r="AO5"/>
  <c r="AO46"/>
  <c r="AP5"/>
  <c r="AP46"/>
  <c r="AQ5"/>
  <c r="AQ46"/>
  <c r="AR5"/>
  <c r="AR46"/>
  <c r="AS5"/>
  <c r="AS46"/>
  <c r="F5"/>
  <c r="F46" s="1"/>
  <c r="C29"/>
  <c r="C30"/>
  <c r="C31"/>
  <c r="C32"/>
  <c r="C33"/>
  <c r="C34"/>
  <c r="C35"/>
  <c r="C36"/>
  <c r="C37"/>
  <c r="C38"/>
  <c r="C39"/>
  <c r="C40"/>
  <c r="C41"/>
  <c r="C42"/>
  <c r="C43"/>
  <c r="C44"/>
  <c r="C45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AQ91"/>
  <c r="AG92"/>
  <c r="AG91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37"/>
  <c r="A45"/>
  <c r="N48"/>
  <c r="O48"/>
  <c r="P48"/>
  <c r="Q48"/>
  <c r="R48"/>
  <c r="S48"/>
  <c r="T48"/>
  <c r="U48"/>
  <c r="V48"/>
  <c r="W48"/>
  <c r="X48"/>
  <c r="Y48"/>
  <c r="Z48"/>
  <c r="AA48"/>
  <c r="AB48"/>
  <c r="AC48"/>
  <c r="AD48"/>
  <c r="AP55"/>
  <c r="B27"/>
  <c r="W49"/>
  <c r="W50"/>
  <c r="W51" s="1"/>
  <c r="X49"/>
  <c r="X50"/>
  <c r="X51" s="1"/>
  <c r="Z49"/>
  <c r="Z50"/>
  <c r="Z51"/>
  <c r="AA49"/>
  <c r="AA50"/>
  <c r="AA51"/>
  <c r="AB49"/>
  <c r="AB50"/>
  <c r="AB51"/>
  <c r="AC49"/>
  <c r="AC50"/>
  <c r="AD49"/>
  <c r="AD50"/>
  <c r="AD51"/>
  <c r="AE49"/>
  <c r="AE50"/>
  <c r="AE51"/>
  <c r="AF49"/>
  <c r="AF50"/>
  <c r="AF51"/>
  <c r="AG49"/>
  <c r="AG50"/>
  <c r="AG51"/>
  <c r="AH49"/>
  <c r="AH50"/>
  <c r="AH51"/>
  <c r="AI49"/>
  <c r="AI50"/>
  <c r="AI51"/>
  <c r="AJ49"/>
  <c r="AJ50"/>
  <c r="AJ51"/>
  <c r="AK49"/>
  <c r="AK50"/>
  <c r="AK51"/>
  <c r="AL49"/>
  <c r="AL50"/>
  <c r="AL51"/>
  <c r="AM49"/>
  <c r="AM50"/>
  <c r="AM51"/>
  <c r="AN49"/>
  <c r="AN50"/>
  <c r="AN51"/>
  <c r="AO49"/>
  <c r="AO50"/>
  <c r="AO51"/>
  <c r="AP49"/>
  <c r="AP50"/>
  <c r="AP51"/>
  <c r="AQ49"/>
  <c r="AQ50"/>
  <c r="AQ51"/>
  <c r="AR49"/>
  <c r="AR50"/>
  <c r="AR51"/>
  <c r="AS49"/>
  <c r="AS50"/>
  <c r="AS51"/>
  <c r="G52"/>
  <c r="G53"/>
  <c r="G54" s="1"/>
  <c r="H52"/>
  <c r="H53"/>
  <c r="H54" s="1"/>
  <c r="I52"/>
  <c r="I53"/>
  <c r="I54"/>
  <c r="J52"/>
  <c r="J53"/>
  <c r="J54" s="1"/>
  <c r="K52"/>
  <c r="K53"/>
  <c r="K54" s="1"/>
  <c r="L52"/>
  <c r="L53"/>
  <c r="L54"/>
  <c r="M52"/>
  <c r="M53"/>
  <c r="M54" s="1"/>
  <c r="N52"/>
  <c r="N53"/>
  <c r="N54" s="1"/>
  <c r="O52"/>
  <c r="O53" s="1"/>
  <c r="O54" s="1"/>
  <c r="P52"/>
  <c r="P53"/>
  <c r="P54" s="1"/>
  <c r="Q52"/>
  <c r="Q53"/>
  <c r="Q54" s="1"/>
  <c r="R52"/>
  <c r="R53"/>
  <c r="R54"/>
  <c r="S52"/>
  <c r="S53" s="1"/>
  <c r="S54" s="1"/>
  <c r="T52"/>
  <c r="T53"/>
  <c r="T54"/>
  <c r="U52"/>
  <c r="U53"/>
  <c r="U54"/>
  <c r="V52"/>
  <c r="V53" s="1"/>
  <c r="V54" s="1"/>
  <c r="W52"/>
  <c r="W53"/>
  <c r="W54"/>
  <c r="X52"/>
  <c r="X53"/>
  <c r="X54" s="1"/>
  <c r="Y52"/>
  <c r="Y53" s="1"/>
  <c r="Y54" s="1"/>
  <c r="Z52"/>
  <c r="Z53"/>
  <c r="AA52"/>
  <c r="AA53"/>
  <c r="AA54"/>
  <c r="AB52"/>
  <c r="AB53"/>
  <c r="AB54"/>
  <c r="AC52"/>
  <c r="AC53"/>
  <c r="AC54"/>
  <c r="AD52"/>
  <c r="AD53"/>
  <c r="AD54"/>
  <c r="AE52"/>
  <c r="AE53"/>
  <c r="AE54"/>
  <c r="AF52"/>
  <c r="AF53"/>
  <c r="AF54"/>
  <c r="AG52"/>
  <c r="AG53"/>
  <c r="AG54"/>
  <c r="AH52"/>
  <c r="AH53"/>
  <c r="AH54"/>
  <c r="AI52"/>
  <c r="AI53"/>
  <c r="AI54"/>
  <c r="AJ52"/>
  <c r="AJ53"/>
  <c r="AJ54"/>
  <c r="AK52"/>
  <c r="AK53"/>
  <c r="AK54"/>
  <c r="AL52"/>
  <c r="AL53"/>
  <c r="AL54"/>
  <c r="AM52"/>
  <c r="AM53"/>
  <c r="AM54"/>
  <c r="AN52"/>
  <c r="AN53"/>
  <c r="AN54"/>
  <c r="AO52"/>
  <c r="AO53"/>
  <c r="AO54"/>
  <c r="AP52"/>
  <c r="AP53"/>
  <c r="AP54"/>
  <c r="AQ52"/>
  <c r="AQ53"/>
  <c r="AQ54"/>
  <c r="AR52"/>
  <c r="AR53"/>
  <c r="AR54"/>
  <c r="AS52"/>
  <c r="AS53"/>
  <c r="AS54"/>
  <c r="F52"/>
  <c r="F53" s="1"/>
  <c r="F54" s="1"/>
  <c r="Z54"/>
  <c r="AC51"/>
  <c r="AE48"/>
  <c r="AF48"/>
  <c r="AG48"/>
  <c r="AH48"/>
  <c r="AI48"/>
  <c r="AJ48"/>
  <c r="AK48"/>
  <c r="AL48"/>
  <c r="AM48"/>
  <c r="AN48"/>
  <c r="AO48"/>
  <c r="AP48"/>
  <c r="AQ48"/>
  <c r="AR48"/>
  <c r="AS48"/>
  <c r="AS47"/>
  <c r="AR47"/>
  <c r="AQ47"/>
  <c r="AP47"/>
  <c r="AO47"/>
  <c r="AN47"/>
  <c r="AM47"/>
  <c r="AL47"/>
  <c r="AK47"/>
  <c r="AJ47"/>
  <c r="AI47"/>
  <c r="AH47"/>
  <c r="AG47"/>
  <c r="AF47"/>
  <c r="AE47"/>
  <c r="AP56"/>
  <c r="AS9" i="7"/>
  <c r="A30" i="1"/>
  <c r="AS14" i="7"/>
  <c r="A11" i="1"/>
  <c r="A12"/>
  <c r="A24"/>
  <c r="A27"/>
  <c r="AS19" i="7"/>
  <c r="C6" i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B15"/>
  <c r="B16"/>
  <c r="B17"/>
  <c r="B18"/>
  <c r="B19"/>
  <c r="B20"/>
  <c r="B21"/>
  <c r="B22"/>
  <c r="B23"/>
  <c r="B24"/>
  <c r="B25"/>
  <c r="B26"/>
  <c r="B7"/>
  <c r="B8"/>
  <c r="B9"/>
  <c r="B10"/>
  <c r="B11"/>
  <c r="B12"/>
  <c r="B13"/>
  <c r="B14"/>
  <c r="B18" i="33"/>
  <c r="B19"/>
  <c r="B20"/>
  <c r="B21"/>
  <c r="B22"/>
  <c r="B23"/>
  <c r="B24"/>
  <c r="B25"/>
  <c r="B26"/>
  <c r="B27"/>
  <c r="B28"/>
  <c r="B34"/>
  <c r="B35"/>
  <c r="B36"/>
  <c r="B37"/>
  <c r="B38"/>
  <c r="B39"/>
  <c r="B40"/>
  <c r="B8"/>
  <c r="B9"/>
  <c r="B10"/>
  <c r="B11"/>
  <c r="B13"/>
  <c r="B14"/>
  <c r="B15"/>
  <c r="B16"/>
  <c r="B17"/>
  <c r="C35"/>
  <c r="C36"/>
  <c r="C37"/>
  <c r="C38"/>
  <c r="C39"/>
  <c r="C40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7"/>
  <c r="A2"/>
  <c r="A32"/>
  <c r="A39"/>
  <c r="A38" i="1"/>
  <c r="A35" i="33"/>
  <c r="A34" i="1"/>
  <c r="A33" i="33"/>
  <c r="A11"/>
  <c r="I9"/>
  <c r="P9"/>
  <c r="R9"/>
  <c r="N55" i="1"/>
  <c r="N56" s="1"/>
  <c r="Y55"/>
  <c r="Y56" s="1"/>
  <c r="A22"/>
  <c r="A45" i="33"/>
  <c r="A44" i="42"/>
  <c r="A44" i="41"/>
  <c r="A40"/>
  <c r="A32" i="42"/>
  <c r="A26" i="41"/>
  <c r="A19"/>
  <c r="A19" i="42"/>
  <c r="A18" i="41"/>
  <c r="A35" i="1"/>
  <c r="A44"/>
  <c r="A43" i="33"/>
  <c r="A42" i="41"/>
  <c r="A38" i="42"/>
  <c r="A38" i="41"/>
  <c r="A34"/>
  <c r="A24"/>
  <c r="A24" i="42"/>
  <c r="A20" i="41"/>
  <c r="A18" i="33"/>
  <c r="A17" i="41"/>
  <c r="A13" i="42"/>
  <c r="A13" i="41"/>
  <c r="A32" i="1"/>
  <c r="A17"/>
  <c r="A13"/>
  <c r="A46" i="33"/>
  <c r="A45" i="42"/>
  <c r="A45" i="41"/>
  <c r="A42" i="33"/>
  <c r="A41" i="42"/>
  <c r="A41" i="41"/>
  <c r="A37"/>
  <c r="A33" i="42"/>
  <c r="A33" i="41"/>
  <c r="A30" i="42"/>
  <c r="A27" i="41"/>
  <c r="A27" i="42"/>
  <c r="A20" i="33"/>
  <c r="A16" i="41"/>
  <c r="A12" i="42"/>
  <c r="A12" i="41"/>
  <c r="J55" i="1"/>
  <c r="J56" s="1"/>
  <c r="A36" i="42"/>
  <c r="A36" i="41"/>
  <c r="A29" i="42"/>
  <c r="A22"/>
  <c r="A16" i="33"/>
  <c r="A15" i="42"/>
  <c r="A15" i="41"/>
  <c r="X55" i="1"/>
  <c r="X56" s="1"/>
  <c r="A44" i="33"/>
  <c r="A43" i="42"/>
  <c r="A43" i="41"/>
  <c r="A35"/>
  <c r="A31"/>
  <c r="A31" i="42"/>
  <c r="A26" i="33"/>
  <c r="A25" i="41"/>
  <c r="A25" i="42"/>
  <c r="A11" i="41"/>
  <c r="A11" i="42"/>
  <c r="A39" i="41"/>
  <c r="P55" i="1"/>
  <c r="P56" s="1"/>
  <c r="Q55"/>
  <c r="Q56" s="1"/>
  <c r="R55"/>
  <c r="R56" s="1"/>
  <c r="S55"/>
  <c r="S56" s="1"/>
  <c r="T55"/>
  <c r="T56" s="1"/>
  <c r="U55"/>
  <c r="U56" s="1"/>
  <c r="V55"/>
  <c r="V56" s="1"/>
  <c r="W55"/>
  <c r="W56" s="1"/>
  <c r="G55"/>
  <c r="G56" s="1"/>
  <c r="A10" i="42"/>
  <c r="A10" i="41"/>
  <c r="A7" i="42"/>
  <c r="A7" i="33"/>
  <c r="F55" i="1"/>
  <c r="F56" s="1"/>
  <c r="I37" i="33"/>
  <c r="AU36" i="1"/>
  <c r="I39" i="33"/>
  <c r="AU38" i="1"/>
  <c r="I41" i="33"/>
  <c r="AU40" i="1"/>
  <c r="I43" i="33"/>
  <c r="AU42" i="1"/>
  <c r="I45" i="33"/>
  <c r="AU44" i="1"/>
  <c r="I36" i="33"/>
  <c r="AU35" i="1"/>
  <c r="I38" i="33"/>
  <c r="AU37" i="1"/>
  <c r="I40" i="33"/>
  <c r="AU39" i="1"/>
  <c r="I42" i="33"/>
  <c r="P42"/>
  <c r="Q42"/>
  <c r="S42"/>
  <c r="AU41" i="1"/>
  <c r="I44" i="33"/>
  <c r="AU43" i="1"/>
  <c r="I46" i="33"/>
  <c r="AU45" i="1"/>
  <c r="I11" i="33"/>
  <c r="P11"/>
  <c r="R11" s="1"/>
  <c r="I13"/>
  <c r="P13"/>
  <c r="AU12" i="1"/>
  <c r="I15" i="33"/>
  <c r="I16"/>
  <c r="P16"/>
  <c r="I17"/>
  <c r="P17"/>
  <c r="I18"/>
  <c r="I19"/>
  <c r="P19"/>
  <c r="AU18" i="1"/>
  <c r="I21" i="33"/>
  <c r="P21"/>
  <c r="AU20" i="1"/>
  <c r="AU23"/>
  <c r="I24" i="33"/>
  <c r="P24"/>
  <c r="I26"/>
  <c r="AU25" i="1"/>
  <c r="I28" i="33"/>
  <c r="AU27" i="1"/>
  <c r="I30" i="33"/>
  <c r="AU29" i="1"/>
  <c r="I32" i="33"/>
  <c r="AU31" i="1"/>
  <c r="I34" i="33"/>
  <c r="P34"/>
  <c r="AU33" i="1"/>
  <c r="I14" i="33"/>
  <c r="AU13" i="1"/>
  <c r="I20" i="33"/>
  <c r="P20"/>
  <c r="AU19" i="1"/>
  <c r="I22" i="33"/>
  <c r="AU21" i="1"/>
  <c r="I23" i="33"/>
  <c r="AU22" i="1"/>
  <c r="I25" i="33"/>
  <c r="AU24" i="1"/>
  <c r="I27" i="33"/>
  <c r="AU26" i="1"/>
  <c r="I29" i="33"/>
  <c r="AU28" i="1"/>
  <c r="I31" i="33"/>
  <c r="AU30" i="1"/>
  <c r="I33" i="33"/>
  <c r="AU32" i="1"/>
  <c r="I35" i="33"/>
  <c r="AU34" i="1"/>
  <c r="Q34" i="33"/>
  <c r="Q26"/>
  <c r="A8"/>
  <c r="A7" i="1"/>
  <c r="Q23" i="33"/>
  <c r="S34"/>
  <c r="R34"/>
  <c r="R26"/>
  <c r="S21"/>
  <c r="Q20"/>
  <c r="S24"/>
  <c r="S13"/>
  <c r="A20" i="1"/>
  <c r="A20" i="42"/>
  <c r="S17" i="33"/>
  <c r="A42" i="1"/>
  <c r="A42" i="42"/>
  <c r="AU9" i="1"/>
  <c r="A14" i="42"/>
  <c r="A22" i="33"/>
  <c r="A14" i="41"/>
  <c r="A23"/>
  <c r="A14" i="1"/>
  <c r="I8" i="33"/>
  <c r="AU6" i="1"/>
  <c r="H55"/>
  <c r="H56" s="1"/>
  <c r="A17" i="33"/>
  <c r="A6" i="41"/>
  <c r="A16" i="1"/>
  <c r="A29" i="41"/>
  <c r="A19" i="33"/>
  <c r="A23" i="42"/>
  <c r="A30" i="33"/>
  <c r="A21" i="42"/>
  <c r="A26" i="1"/>
  <c r="A21" i="41"/>
  <c r="A18" i="42"/>
  <c r="A26"/>
  <c r="R10" i="33"/>
  <c r="Q10"/>
  <c r="S10"/>
  <c r="A28" i="1"/>
  <c r="A28" i="41"/>
  <c r="AU30"/>
  <c r="J31" i="33"/>
  <c r="AU38" i="42"/>
  <c r="K39" i="33"/>
  <c r="P31"/>
  <c r="P22"/>
  <c r="R13"/>
  <c r="Q13"/>
  <c r="P45"/>
  <c r="Q9"/>
  <c r="S9"/>
  <c r="P29"/>
  <c r="AU26" i="41"/>
  <c r="J27" i="33"/>
  <c r="P27"/>
  <c r="D87" i="41"/>
  <c r="E91"/>
  <c r="E92"/>
  <c r="AU38"/>
  <c r="J39" i="33"/>
  <c r="E81" i="42"/>
  <c r="P14" i="33"/>
  <c r="S19"/>
  <c r="R19"/>
  <c r="Q19"/>
  <c r="A28" i="42"/>
  <c r="R17" i="33"/>
  <c r="Q17"/>
  <c r="A8" i="1"/>
  <c r="A8" i="42"/>
  <c r="A9" i="33"/>
  <c r="A8" i="41"/>
  <c r="AU11" i="1"/>
  <c r="E83"/>
  <c r="F83" s="1"/>
  <c r="AT48"/>
  <c r="D89" s="1"/>
  <c r="D87"/>
  <c r="I12" i="33"/>
  <c r="P12"/>
  <c r="D88" i="1"/>
  <c r="AU34" i="41"/>
  <c r="J35" i="33"/>
  <c r="AU34" i="42"/>
  <c r="E82"/>
  <c r="D87"/>
  <c r="K35" i="33"/>
  <c r="AT48" i="42"/>
  <c r="D89"/>
  <c r="E92"/>
  <c r="E91"/>
  <c r="AU42"/>
  <c r="K43" i="33"/>
  <c r="P43"/>
  <c r="P8"/>
  <c r="S16"/>
  <c r="R16"/>
  <c r="Q16"/>
  <c r="P36"/>
  <c r="P39"/>
  <c r="R20"/>
  <c r="S20"/>
  <c r="R24"/>
  <c r="Q24"/>
  <c r="Q21"/>
  <c r="R21"/>
  <c r="P18"/>
  <c r="P46"/>
  <c r="P38"/>
  <c r="A29"/>
  <c r="AT4" i="1"/>
  <c r="AT4" i="42"/>
  <c r="R23" i="33"/>
  <c r="S23"/>
  <c r="AU24" i="41"/>
  <c r="AT48"/>
  <c r="D89"/>
  <c r="J25" i="33"/>
  <c r="P25"/>
  <c r="D88" i="41"/>
  <c r="J30" i="33"/>
  <c r="P30"/>
  <c r="AU29" i="41"/>
  <c r="AU37"/>
  <c r="J38" i="33"/>
  <c r="AU45" i="41"/>
  <c r="J46" i="33"/>
  <c r="AU28" i="41"/>
  <c r="J29" i="33"/>
  <c r="AU32" i="41"/>
  <c r="J33" i="33"/>
  <c r="P33"/>
  <c r="AU36" i="41"/>
  <c r="J37" i="33"/>
  <c r="P37"/>
  <c r="AU40" i="41"/>
  <c r="J41" i="33"/>
  <c r="P41"/>
  <c r="AU44" i="41"/>
  <c r="J45" i="33"/>
  <c r="A37"/>
  <c r="A36" i="1"/>
  <c r="J28" i="33"/>
  <c r="P28"/>
  <c r="AU27" i="41"/>
  <c r="AU31"/>
  <c r="J32" i="33"/>
  <c r="P32"/>
  <c r="AU35" i="41"/>
  <c r="J36" i="33"/>
  <c r="AU39" i="41"/>
  <c r="J40" i="33"/>
  <c r="P40"/>
  <c r="AU43" i="41"/>
  <c r="J44" i="33"/>
  <c r="P44"/>
  <c r="J15"/>
  <c r="J48"/>
  <c r="AU11" i="41"/>
  <c r="AU17"/>
  <c r="Q32" i="33"/>
  <c r="R32"/>
  <c r="S32"/>
  <c r="Q41"/>
  <c r="S41"/>
  <c r="S37"/>
  <c r="Q37"/>
  <c r="Q40"/>
  <c r="S40"/>
  <c r="S43"/>
  <c r="Q43"/>
  <c r="Q44"/>
  <c r="S44"/>
  <c r="R28"/>
  <c r="S28"/>
  <c r="Q28"/>
  <c r="Q46"/>
  <c r="S46"/>
  <c r="P15"/>
  <c r="Q36"/>
  <c r="S36"/>
  <c r="K48"/>
  <c r="S14"/>
  <c r="R14"/>
  <c r="Q14"/>
  <c r="I81" i="42"/>
  <c r="F81"/>
  <c r="Q27" i="33"/>
  <c r="S27"/>
  <c r="R27"/>
  <c r="S29"/>
  <c r="Q29"/>
  <c r="R29"/>
  <c r="S45"/>
  <c r="Q45"/>
  <c r="R31"/>
  <c r="S31"/>
  <c r="Q31"/>
  <c r="E82" i="1"/>
  <c r="E92" s="1"/>
  <c r="E78"/>
  <c r="F78" s="1"/>
  <c r="R18" i="33"/>
  <c r="S18"/>
  <c r="Q18"/>
  <c r="E81" i="1"/>
  <c r="S8" i="33"/>
  <c r="Q8"/>
  <c r="R8"/>
  <c r="P35"/>
  <c r="S12"/>
  <c r="Q12"/>
  <c r="R12"/>
  <c r="AU48" i="42"/>
  <c r="E79"/>
  <c r="I92" i="41"/>
  <c r="H92"/>
  <c r="F92"/>
  <c r="AU48" i="1"/>
  <c r="R25" i="33"/>
  <c r="Q25"/>
  <c r="S25"/>
  <c r="I91" i="42"/>
  <c r="H91"/>
  <c r="F91"/>
  <c r="E80"/>
  <c r="E83"/>
  <c r="I91" i="41"/>
  <c r="H91"/>
  <c r="F91"/>
  <c r="E79" i="1"/>
  <c r="F79" s="1"/>
  <c r="Q30" i="33"/>
  <c r="R30"/>
  <c r="S30"/>
  <c r="E83" i="41"/>
  <c r="E79"/>
  <c r="E82"/>
  <c r="E81"/>
  <c r="E78"/>
  <c r="E80"/>
  <c r="AU48"/>
  <c r="Q33" i="33"/>
  <c r="R33"/>
  <c r="S33"/>
  <c r="S38"/>
  <c r="Q38"/>
  <c r="S39"/>
  <c r="Q39"/>
  <c r="F92" i="42"/>
  <c r="I92"/>
  <c r="H92"/>
  <c r="F82"/>
  <c r="I82"/>
  <c r="E78"/>
  <c r="S22" i="33"/>
  <c r="R22"/>
  <c r="Q22"/>
  <c r="E80" i="1"/>
  <c r="F82" i="41"/>
  <c r="I82"/>
  <c r="F80"/>
  <c r="I80"/>
  <c r="I79"/>
  <c r="F79"/>
  <c r="F83" i="42"/>
  <c r="I83"/>
  <c r="I79"/>
  <c r="F79"/>
  <c r="S15" i="33"/>
  <c r="R15"/>
  <c r="Q15"/>
  <c r="E84" i="42"/>
  <c r="F84"/>
  <c r="H83"/>
  <c r="H79"/>
  <c r="H80"/>
  <c r="H78"/>
  <c r="I78"/>
  <c r="H81"/>
  <c r="H82"/>
  <c r="F78"/>
  <c r="E84" i="41"/>
  <c r="F84"/>
  <c r="H81"/>
  <c r="F78"/>
  <c r="H80"/>
  <c r="I78"/>
  <c r="H83"/>
  <c r="H79"/>
  <c r="H78"/>
  <c r="H82"/>
  <c r="Q35" i="33"/>
  <c r="R35"/>
  <c r="S35"/>
  <c r="H80" i="1"/>
  <c r="F83" i="41"/>
  <c r="I83"/>
  <c r="I80" i="42"/>
  <c r="F80"/>
  <c r="F81" i="41"/>
  <c r="I81"/>
  <c r="F82" i="1"/>
  <c r="A39" i="42" l="1"/>
  <c r="A40" i="33"/>
  <c r="A40" i="42"/>
  <c r="A40" i="1"/>
  <c r="A30" i="41"/>
  <c r="A33" i="1"/>
  <c r="A36" i="33"/>
  <c r="A37" i="42"/>
  <c r="A9"/>
  <c r="A22" i="41"/>
  <c r="O55" i="1"/>
  <c r="O56" s="1"/>
  <c r="H79"/>
  <c r="I48" i="33"/>
  <c r="P7"/>
  <c r="F92" i="1"/>
  <c r="F80"/>
  <c r="H82"/>
  <c r="F81"/>
  <c r="H83"/>
  <c r="H81"/>
  <c r="H78"/>
  <c r="E84"/>
  <c r="E91"/>
  <c r="A23"/>
  <c r="A10" i="33"/>
  <c r="A9" i="41"/>
  <c r="A6" i="42"/>
  <c r="Q11" i="33"/>
  <c r="P48"/>
  <c r="D61" s="1"/>
  <c r="S11"/>
  <c r="F91" i="1" l="1"/>
  <c r="I91"/>
  <c r="H91" s="1"/>
  <c r="I78"/>
  <c r="F84"/>
  <c r="I79"/>
  <c r="I82"/>
  <c r="R7" i="33"/>
  <c r="D59"/>
  <c r="Q7"/>
  <c r="D60"/>
  <c r="S7"/>
  <c r="I83" i="1"/>
  <c r="I92"/>
  <c r="H92" s="1"/>
  <c r="I81"/>
  <c r="I80"/>
  <c r="E56" i="33"/>
  <c r="Q48"/>
  <c r="E54"/>
  <c r="E52"/>
  <c r="E51"/>
  <c r="E55"/>
  <c r="E53"/>
  <c r="E63" l="1"/>
  <c r="F51"/>
  <c r="G51"/>
  <c r="G52"/>
  <c r="F52"/>
  <c r="F54"/>
  <c r="G54"/>
  <c r="E64"/>
  <c r="F55"/>
  <c r="G55"/>
  <c r="E57"/>
  <c r="F57" s="1"/>
  <c r="F53"/>
  <c r="G53"/>
  <c r="G56"/>
  <c r="F56"/>
  <c r="H56"/>
  <c r="H55" l="1"/>
  <c r="H54"/>
  <c r="H51"/>
  <c r="H52"/>
  <c r="H53"/>
  <c r="H64"/>
  <c r="G64" s="1"/>
  <c r="F64"/>
  <c r="H63"/>
  <c r="G63" s="1"/>
  <c r="F63"/>
</calcChain>
</file>

<file path=xl/sharedStrings.xml><?xml version="1.0" encoding="utf-8"?>
<sst xmlns="http://schemas.openxmlformats.org/spreadsheetml/2006/main" count="254" uniqueCount="115">
  <si>
    <t>SIRA NO</t>
  </si>
  <si>
    <t>ADI ve SOYADI</t>
  </si>
  <si>
    <t>TOPLAM PUAN</t>
  </si>
  <si>
    <t>SINAV ANALİZ PROGRAMI</t>
  </si>
  <si>
    <t>KİŞİSEL BİLGİLER</t>
  </si>
  <si>
    <t>SINIF LİSTESİ</t>
  </si>
  <si>
    <t>OKULUN ADI</t>
  </si>
  <si>
    <t>DERSİN ADI</t>
  </si>
  <si>
    <t>SINIF</t>
  </si>
  <si>
    <t>ŞUBE</t>
  </si>
  <si>
    <t>EĞİTİM-ÖĞRETİM YILI</t>
  </si>
  <si>
    <t>DÖNEM</t>
  </si>
  <si>
    <t>DERSİN ÖĞRETMENİ</t>
  </si>
  <si>
    <t>OKUL MÜDÜRÜ</t>
  </si>
  <si>
    <t>ÖĞRENCİ NO</t>
  </si>
  <si>
    <t>SORU NO</t>
  </si>
  <si>
    <t>PUAN DEĞERİ</t>
  </si>
  <si>
    <t>1. SINAV</t>
  </si>
  <si>
    <t>2. SINAV</t>
  </si>
  <si>
    <t>3. SINAV</t>
  </si>
  <si>
    <t>SORULAR</t>
  </si>
  <si>
    <t>1.SINAV</t>
  </si>
  <si>
    <t>2.SINAV</t>
  </si>
  <si>
    <t>3.SINAV</t>
  </si>
  <si>
    <t>NOT BAREMİ</t>
  </si>
  <si>
    <t xml:space="preserve">KİŞİSEL BİLGİLER </t>
  </si>
  <si>
    <t>NOT</t>
  </si>
  <si>
    <t>AD SOYAD</t>
  </si>
  <si>
    <t>SORULARIN PUAN DEĞERİ</t>
  </si>
  <si>
    <t>SORULARIN YÜZDELİK DEĞERİ</t>
  </si>
  <si>
    <t>SORULARIN TOPLAM PUANI</t>
  </si>
  <si>
    <t>TOPLAM 
PUAN</t>
  </si>
  <si>
    <t>SORULARDAN TAM PUAN 
ALANLARIN SAYISI</t>
  </si>
  <si>
    <t>SORULARDAN SIFIR PUAN 
ALANLARIN SAYISI</t>
  </si>
  <si>
    <t>SORULARDAN TAM PUAN 
ALANLARIN YÜZDESİ</t>
  </si>
  <si>
    <t>SORULARDAN SIFIR PUAN 
ALANLARIN YÜZDESİ</t>
  </si>
  <si>
    <t>ÖĞR.NO</t>
  </si>
  <si>
    <t>85-100 ARASI</t>
  </si>
  <si>
    <t>0-19 ARASI</t>
  </si>
  <si>
    <t>TOPLAM</t>
  </si>
  <si>
    <t xml:space="preserve">70-84 ARASI </t>
  </si>
  <si>
    <t>SIFIR</t>
  </si>
  <si>
    <t>EN BÜYÜK PUAN</t>
  </si>
  <si>
    <t>EN DÜŞÜK PUAN</t>
  </si>
  <si>
    <t>SINIF ORTALAMASI</t>
  </si>
  <si>
    <t xml:space="preserve">BAŞARILI ÖĞRENCİ SAYISI </t>
  </si>
  <si>
    <t>BAŞARISIZ ÖĞRENCİ SAYISI</t>
  </si>
  <si>
    <t>SORULARDAN ALINAN PUANLARIN ARİTMETİK ORTALAMASI</t>
  </si>
  <si>
    <t>DÜZENLEYEN</t>
  </si>
  <si>
    <t>BRANŞI</t>
  </si>
  <si>
    <t>UYGUNDUR</t>
  </si>
  <si>
    <t>…. / …. / 2010</t>
  </si>
  <si>
    <t>Okul Müdürü</t>
  </si>
  <si>
    <t>1. SINAVDAKİ SORULARIN PUAN DEĞERLERİ</t>
  </si>
  <si>
    <t>2. SINAVDAKİ SORULARIN PUAN DEĞERLERİ</t>
  </si>
  <si>
    <t>3. SINAVDAKİ SORULARIN PUAN DEĞERLERİ</t>
  </si>
  <si>
    <t>SIRA 
NO</t>
  </si>
  <si>
    <t>ÖĞR.
NO</t>
  </si>
  <si>
    <t>1. SINAV NOT DAĞILIMININ YÜZDELİK GÖSTERİMİ</t>
  </si>
  <si>
    <t>1. SINAV SINIF BAŞARISININ YÜZDELİK GÖSTERİMİ</t>
  </si>
  <si>
    <t>1.SINAV NOT DAĞILIMININ ÖĞRENCİ SAYISI BAZINDA GÖSTERİMİ</t>
  </si>
  <si>
    <t>2. SINAV SINIF BAŞARISININ YÜZDELİK GÖSTERİMİ</t>
  </si>
  <si>
    <t>2. SINAV NOT DAĞILIMININ YÜZDELİK GÖSTERİMİ</t>
  </si>
  <si>
    <t>3. SINAV SINIF BAŞARISININ YÜZDELİK GÖSTERİMİ</t>
  </si>
  <si>
    <t>3. SINAV NOT DAĞILIMININ YÜZDELİK GÖSTERİMİ</t>
  </si>
  <si>
    <t>DÖNEM SONU NOT ANALİZİ</t>
  </si>
  <si>
    <t>DÖNEM SONU NOT ANALİZİ - NOT ÇİZELGESİ</t>
  </si>
  <si>
    <t>SINAV VERİLERİ GİRİŞ EKRANI-SINAV SORU ANALİZLERİ</t>
  </si>
  <si>
    <t>1. SINAV NOT DAĞILIM ÇİZELGESİ</t>
  </si>
  <si>
    <t>2. SINAV NOT DAĞILIM ÇİZELGESİ</t>
  </si>
  <si>
    <t>3. SINAV NOT DAĞILIM ÇİZELGESİ</t>
  </si>
  <si>
    <t>DÖNEM SONU SINIF ORT.</t>
  </si>
  <si>
    <t>ORTALAMA</t>
  </si>
  <si>
    <t>DÖNEM SONU NOT ORT.</t>
  </si>
  <si>
    <t>1. SINAV
ORT.</t>
  </si>
  <si>
    <t>2. SINAV
ORT.</t>
  </si>
  <si>
    <t>3. SINAV
ORT.</t>
  </si>
  <si>
    <t>SINAV ve SÖZLÜLERİN ARİTMETİK ORTALAMASI</t>
  </si>
  <si>
    <t>DÖNEM SONU NOT DAĞILIM ÇİZELGESİ</t>
  </si>
  <si>
    <t>DURUM</t>
  </si>
  <si>
    <t>DÖNEM SONU
SINIF ORTALAMASI</t>
  </si>
  <si>
    <t>DÖNEM SONU NOT DAĞILIMININ ÖĞRENCİ 
SAYISI BAZINDA GÖSTERİMİ</t>
  </si>
  <si>
    <t xml:space="preserve">    DÖNEM SONU SINIF BAŞARISININ YÜZDELİK GÖSTERİMİ</t>
  </si>
  <si>
    <t>DÖNEM SONU NOT DAĞILIMININ
YÜZDELİK GÖSTERİMİ</t>
  </si>
  <si>
    <t>KİŞİSEL BİLGİLER-SINIF LİSTESİ-NOT BAREMİ
VERİ GİRİŞ EKRANI</t>
  </si>
  <si>
    <t>Sınavlarda sorulan soruların puan değerlerini ilgili sorunun altına yazınız.</t>
  </si>
  <si>
    <t>SORUNUN KONUSU</t>
  </si>
  <si>
    <t>1.PER</t>
  </si>
  <si>
    <t>2.PER</t>
  </si>
  <si>
    <t>3.PER</t>
  </si>
  <si>
    <t>PROJE
ÖDEVİ</t>
  </si>
  <si>
    <t>YAZILI TARİHLERİ</t>
  </si>
  <si>
    <t>1. PERF.
ORT.</t>
  </si>
  <si>
    <t>2. PERF.
ORT.</t>
  </si>
  <si>
    <t>3. PERF.
ORT.</t>
  </si>
  <si>
    <t>PR.ÖDEVİ
ORT.</t>
  </si>
  <si>
    <t>60-69 ARASI</t>
  </si>
  <si>
    <t>0-49 ARASI</t>
  </si>
  <si>
    <t>50-59 ARASI</t>
  </si>
  <si>
    <t>3.SINAV NOT DAĞILIMININ ÖĞRENCİ SAYISI BAZINDA GÖSTERİMİ</t>
  </si>
  <si>
    <t>2.SINAV NOT DAĞILIMININ ÖĞRENCİ SAYISI BAZINDA GÖSTERİMİ</t>
  </si>
  <si>
    <t>…. / …. / 201.</t>
  </si>
  <si>
    <t>DERECE</t>
  </si>
  <si>
    <t>SINAV TARİHLERİ</t>
  </si>
  <si>
    <t>AÇIKLAMA:</t>
  </si>
  <si>
    <r>
      <rPr>
        <b/>
        <sz val="10"/>
        <rFont val="Arial Tur"/>
        <charset val="162"/>
      </rPr>
      <t>1)</t>
    </r>
    <r>
      <rPr>
        <sz val="10"/>
        <rFont val="Arial Tur"/>
        <charset val="162"/>
      </rPr>
      <t xml:space="preserve"> Bu Excel belgesi </t>
    </r>
    <r>
      <rPr>
        <b/>
        <u/>
        <sz val="10"/>
        <rFont val="Arial Tur"/>
        <charset val="162"/>
      </rPr>
      <t>bir ders için sadece bir sınıfta</t>
    </r>
    <r>
      <rPr>
        <sz val="10"/>
        <rFont val="Arial Tur"/>
        <charset val="162"/>
      </rPr>
      <t xml:space="preserve"> kullanılmak üzere hazırlanmıştır. Yani bu Excel belgesini </t>
    </r>
    <r>
      <rPr>
        <u/>
        <sz val="10"/>
        <rFont val="Arial Tur"/>
        <charset val="162"/>
      </rPr>
      <t>aynı ders için farklı sınıflara göre çoğaltmanız gerekmektedir.</t>
    </r>
    <r>
      <rPr>
        <sz val="10"/>
        <rFont val="Arial Tur"/>
        <charset val="162"/>
      </rPr>
      <t xml:space="preserve"> (ÖRN: 10 A ve 10 B sınıflarının Matematik Dersine giren biri bu belgeyi 2 tane yapacak, birini 10 A sınıfının diğerini 10 B sınıfı için kullanacak. )
</t>
    </r>
    <r>
      <rPr>
        <b/>
        <sz val="10"/>
        <rFont val="Arial Tur"/>
        <charset val="162"/>
      </rPr>
      <t xml:space="preserve">2) </t>
    </r>
    <r>
      <rPr>
        <sz val="10"/>
        <rFont val="Arial Tur"/>
        <charset val="162"/>
      </rPr>
      <t>Öncelikle doldurulması gereken alanlar</t>
    </r>
    <r>
      <rPr>
        <b/>
        <u/>
        <sz val="10"/>
        <rFont val="Arial Tur"/>
        <charset val="162"/>
      </rPr>
      <t xml:space="preserve"> Kişisel bilgiler, Sınıf Listesi, Not Baremi ve Sınav tarihleri</t>
    </r>
    <r>
      <rPr>
        <sz val="10"/>
        <rFont val="Arial Tur"/>
        <charset val="162"/>
      </rPr>
      <t xml:space="preserve"> alanlarıdır. Bu alanlar doldurulduktan sonra gerekli bilgiler  otomatik olarak gelecektir. 
</t>
    </r>
    <r>
      <rPr>
        <b/>
        <sz val="10"/>
        <rFont val="Arial Tur"/>
        <charset val="162"/>
      </rPr>
      <t>3) S</t>
    </r>
    <r>
      <rPr>
        <sz val="10"/>
        <rFont val="Arial Tur"/>
        <charset val="162"/>
      </rPr>
      <t>ınavlar bölümünde ise öğrencilerin sorulardan kaç puan aldıkları girilecektir. Her sınav sayfasının altında ise değerler yer almaktadır. Dönem sonu ortalaması ise en son kısımda yer almaktadır.</t>
    </r>
  </si>
  <si>
    <t>PEKİYİ</t>
  </si>
  <si>
    <t>İYİ</t>
  </si>
  <si>
    <t>ORTA</t>
  </si>
  <si>
    <t>GEÇER</t>
  </si>
  <si>
    <t>GEÇMEZ</t>
  </si>
  <si>
    <t>KONAK ÇINARLI MESLEKİ ve TEKNİK ANADOLU LİSESİ</t>
  </si>
  <si>
    <t>…. / …. / 2021</t>
  </si>
  <si>
    <t>Bilge Han KURTCEBE</t>
  </si>
  <si>
    <t>İsim Soyisim</t>
  </si>
</sst>
</file>

<file path=xl/styles.xml><?xml version="1.0" encoding="utf-8"?>
<styleSheet xmlns="http://schemas.openxmlformats.org/spreadsheetml/2006/main">
  <fonts count="67">
    <font>
      <sz val="10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i/>
      <sz val="8"/>
      <color indexed="63"/>
      <name val="Arial"/>
      <family val="2"/>
      <charset val="162"/>
    </font>
    <font>
      <b/>
      <sz val="11"/>
      <name val="Arial Tur"/>
      <charset val="162"/>
    </font>
    <font>
      <b/>
      <sz val="9"/>
      <name val="Arial Tur"/>
      <charset val="162"/>
    </font>
    <font>
      <b/>
      <sz val="8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sz val="10"/>
      <color indexed="18"/>
      <name val="Arial Tur"/>
      <charset val="162"/>
    </font>
    <font>
      <b/>
      <sz val="10"/>
      <color indexed="8"/>
      <name val="Arial Tur"/>
      <charset val="162"/>
    </font>
    <font>
      <sz val="10"/>
      <color indexed="63"/>
      <name val="Arial Tur"/>
      <charset val="162"/>
    </font>
    <font>
      <b/>
      <sz val="10"/>
      <color indexed="63"/>
      <name val="Arial Tur"/>
      <charset val="162"/>
    </font>
    <font>
      <u/>
      <sz val="10"/>
      <color indexed="12"/>
      <name val="Arial Tur"/>
      <charset val="162"/>
    </font>
    <font>
      <b/>
      <sz val="8"/>
      <color indexed="63"/>
      <name val="Arial"/>
      <family val="2"/>
      <charset val="162"/>
    </font>
    <font>
      <b/>
      <sz val="8"/>
      <name val="Arial"/>
      <family val="2"/>
      <charset val="162"/>
    </font>
    <font>
      <sz val="10"/>
      <name val="Arial Tur"/>
      <charset val="162"/>
    </font>
    <font>
      <b/>
      <i/>
      <sz val="12"/>
      <name val="Arial Tur"/>
      <charset val="162"/>
    </font>
    <font>
      <b/>
      <i/>
      <sz val="14"/>
      <color indexed="10"/>
      <name val="Arial Tur"/>
      <charset val="162"/>
    </font>
    <font>
      <sz val="10"/>
      <color indexed="63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color indexed="8"/>
      <name val="Arial Tur"/>
      <charset val="162"/>
    </font>
    <font>
      <b/>
      <u/>
      <sz val="14"/>
      <color indexed="8"/>
      <name val="Arial Tur"/>
      <charset val="162"/>
    </font>
    <font>
      <b/>
      <sz val="8"/>
      <color indexed="8"/>
      <name val="Arial Tur"/>
      <charset val="162"/>
    </font>
    <font>
      <b/>
      <sz val="8"/>
      <color indexed="8"/>
      <name val="Arial"/>
      <family val="2"/>
      <charset val="162"/>
    </font>
    <font>
      <b/>
      <i/>
      <sz val="8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name val="Arial Tur"/>
      <charset val="162"/>
    </font>
    <font>
      <sz val="10"/>
      <name val="Arial Tur"/>
      <charset val="162"/>
    </font>
    <font>
      <b/>
      <sz val="18"/>
      <color indexed="8"/>
      <name val="Arial Tur"/>
      <charset val="162"/>
    </font>
    <font>
      <b/>
      <sz val="18"/>
      <name val="Arial Tur"/>
      <charset val="162"/>
    </font>
    <font>
      <b/>
      <sz val="10"/>
      <name val="Arial"/>
      <family val="2"/>
      <charset val="162"/>
    </font>
    <font>
      <sz val="20"/>
      <color indexed="8"/>
      <name val="Arial Tur"/>
      <charset val="162"/>
    </font>
    <font>
      <b/>
      <sz val="9"/>
      <color indexed="8"/>
      <name val="Arial Tur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12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indexed="8"/>
      <name val="Arial Tur"/>
      <charset val="162"/>
    </font>
    <font>
      <b/>
      <u/>
      <sz val="12"/>
      <color indexed="8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 Tur"/>
      <charset val="162"/>
    </font>
    <font>
      <b/>
      <sz val="14"/>
      <color indexed="9"/>
      <name val="Arial Tur"/>
      <charset val="162"/>
    </font>
    <font>
      <sz val="10"/>
      <color indexed="9"/>
      <name val="Arial Tur"/>
      <charset val="162"/>
    </font>
    <font>
      <b/>
      <sz val="24"/>
      <color indexed="9"/>
      <name val="Arial Tur"/>
      <charset val="162"/>
    </font>
    <font>
      <sz val="24"/>
      <color indexed="9"/>
      <name val="Arial Tur"/>
      <charset val="162"/>
    </font>
    <font>
      <b/>
      <sz val="8"/>
      <name val="Arial Tur"/>
      <family val="2"/>
      <charset val="162"/>
    </font>
    <font>
      <b/>
      <sz val="9"/>
      <name val="Arial Tur"/>
      <family val="2"/>
      <charset val="162"/>
    </font>
    <font>
      <b/>
      <sz val="7"/>
      <color indexed="8"/>
      <name val="Arial Tur"/>
      <charset val="162"/>
    </font>
    <font>
      <b/>
      <sz val="7"/>
      <color indexed="8"/>
      <name val="Arial"/>
      <family val="2"/>
      <charset val="162"/>
    </font>
    <font>
      <b/>
      <u/>
      <sz val="12"/>
      <color indexed="12"/>
      <name val="Arial Tur"/>
      <charset val="162"/>
    </font>
    <font>
      <u/>
      <sz val="10"/>
      <name val="Arial Tur"/>
      <charset val="162"/>
    </font>
    <font>
      <b/>
      <u/>
      <sz val="10"/>
      <name val="Arial Tur"/>
      <charset val="162"/>
    </font>
    <font>
      <sz val="6"/>
      <color indexed="8"/>
      <name val="Arial Tur"/>
      <charset val="162"/>
    </font>
    <font>
      <sz val="8"/>
      <color rgb="FF000000"/>
      <name val="Arial"/>
      <family val="2"/>
      <charset val="162"/>
    </font>
    <font>
      <sz val="8"/>
      <color theme="0"/>
      <name val="Arial"/>
      <family val="2"/>
      <charset val="162"/>
    </font>
    <font>
      <sz val="8"/>
      <color theme="0"/>
      <name val="Arial Tur"/>
      <charset val="162"/>
    </font>
    <font>
      <sz val="16"/>
      <color theme="0"/>
      <name val="Arial Tur"/>
      <charset val="162"/>
    </font>
    <font>
      <sz val="10"/>
      <color theme="0"/>
      <name val="Arial Tur"/>
      <charset val="162"/>
    </font>
    <font>
      <b/>
      <u/>
      <sz val="12"/>
      <color rgb="FFFFFF00"/>
      <name val="Arial Tur"/>
      <charset val="162"/>
    </font>
    <font>
      <sz val="14"/>
      <color theme="0"/>
      <name val="Arial Tur"/>
      <charset val="162"/>
    </font>
    <font>
      <sz val="10"/>
      <color theme="3" tint="-0.249977111117893"/>
      <name val="Arial Tur"/>
      <charset val="16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theme="5"/>
      </right>
      <top/>
      <bottom/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theme="5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94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horizontal="center" vertical="center" wrapText="1"/>
    </xf>
    <xf numFmtId="0" fontId="0" fillId="2" borderId="0" xfId="0" applyFill="1"/>
    <xf numFmtId="0" fontId="26" fillId="2" borderId="1" xfId="0" applyNumberFormat="1" applyFont="1" applyFill="1" applyBorder="1" applyAlignment="1" applyProtection="1">
      <alignment horizontal="center" textRotation="90" wrapText="1"/>
    </xf>
    <xf numFmtId="1" fontId="27" fillId="2" borderId="1" xfId="0" applyNumberFormat="1" applyFont="1" applyFill="1" applyBorder="1" applyAlignment="1" applyProtection="1">
      <alignment horizontal="center" vertical="center" wrapText="1"/>
    </xf>
    <xf numFmtId="2" fontId="27" fillId="2" borderId="1" xfId="0" applyNumberFormat="1" applyFont="1" applyFill="1" applyBorder="1" applyAlignment="1" applyProtection="1">
      <alignment horizontal="center" vertical="center" wrapText="1"/>
    </xf>
    <xf numFmtId="1" fontId="29" fillId="2" borderId="1" xfId="0" applyNumberFormat="1" applyFont="1" applyFill="1" applyBorder="1" applyAlignment="1" applyProtection="1">
      <alignment horizontal="center" vertical="center" wrapText="1"/>
    </xf>
    <xf numFmtId="2" fontId="26" fillId="2" borderId="1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 shrinkToFit="1"/>
    </xf>
    <xf numFmtId="0" fontId="17" fillId="2" borderId="0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/>
    <xf numFmtId="0" fontId="7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/>
    <xf numFmtId="1" fontId="29" fillId="4" borderId="1" xfId="0" applyNumberFormat="1" applyFont="1" applyFill="1" applyBorder="1" applyAlignment="1" applyProtection="1">
      <alignment horizontal="center" vertical="center" wrapText="1"/>
    </xf>
    <xf numFmtId="0" fontId="25" fillId="4" borderId="1" xfId="0" applyFont="1" applyFill="1" applyBorder="1" applyAlignment="1">
      <alignment horizontal="center" vertical="center" textRotation="90"/>
    </xf>
    <xf numFmtId="0" fontId="25" fillId="4" borderId="1" xfId="0" applyFont="1" applyFill="1" applyBorder="1" applyAlignment="1">
      <alignment horizontal="center" vertical="center"/>
    </xf>
    <xf numFmtId="0" fontId="26" fillId="4" borderId="1" xfId="0" applyNumberFormat="1" applyFont="1" applyFill="1" applyBorder="1" applyAlignment="1" applyProtection="1">
      <alignment horizontal="center" vertical="center" textRotation="90" wrapText="1"/>
    </xf>
    <xf numFmtId="0" fontId="15" fillId="5" borderId="1" xfId="0" applyFont="1" applyFill="1" applyBorder="1" applyAlignment="1" applyProtection="1">
      <alignment horizontal="center" vertical="center" wrapText="1" shrinkToFit="1"/>
    </xf>
    <xf numFmtId="1" fontId="29" fillId="5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 applyProtection="1">
      <alignment horizontal="center" vertical="center" wrapText="1" shrinkToFit="1"/>
    </xf>
    <xf numFmtId="0" fontId="3" fillId="0" borderId="2" xfId="0" applyFont="1" applyBorder="1" applyAlignment="1" applyProtection="1">
      <alignment horizontal="center" vertical="center" wrapText="1" shrinkToFit="1"/>
    </xf>
    <xf numFmtId="0" fontId="0" fillId="2" borderId="0" xfId="0" applyFill="1" applyAlignment="1" applyProtection="1">
      <alignment horizontal="center" vertical="center" wrapText="1" shrinkToFit="1"/>
    </xf>
    <xf numFmtId="0" fontId="0" fillId="2" borderId="0" xfId="0" applyFill="1" applyAlignment="1" applyProtection="1">
      <alignment horizontal="center" vertical="center" textRotation="90" wrapText="1" shrinkToFit="1"/>
    </xf>
    <xf numFmtId="0" fontId="0" fillId="3" borderId="0" xfId="0" applyFill="1" applyAlignment="1" applyProtection="1">
      <alignment vertical="center" wrapText="1"/>
    </xf>
    <xf numFmtId="0" fontId="19" fillId="2" borderId="0" xfId="1" applyFont="1" applyFill="1" applyBorder="1" applyAlignment="1" applyProtection="1">
      <alignment horizontal="center" vertical="center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12" fillId="6" borderId="1" xfId="0" applyFont="1" applyFill="1" applyBorder="1" applyAlignment="1" applyProtection="1">
      <alignment horizontal="center" vertical="center" wrapText="1"/>
    </xf>
    <xf numFmtId="0" fontId="13" fillId="7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/>
    <xf numFmtId="0" fontId="18" fillId="2" borderId="0" xfId="0" applyFont="1" applyFill="1" applyBorder="1" applyAlignment="1" applyProtection="1">
      <alignment horizontal="center" vertical="center" wrapText="1"/>
    </xf>
    <xf numFmtId="0" fontId="15" fillId="5" borderId="3" xfId="0" applyFont="1" applyFill="1" applyBorder="1" applyAlignment="1" applyProtection="1">
      <alignment horizontal="center" vertical="center" wrapText="1" shrinkToFit="1"/>
    </xf>
    <xf numFmtId="0" fontId="15" fillId="8" borderId="1" xfId="0" applyFont="1" applyFill="1" applyBorder="1" applyAlignment="1" applyProtection="1">
      <alignment horizontal="center" vertical="center" textRotation="90" wrapText="1" shrinkToFit="1"/>
    </xf>
    <xf numFmtId="0" fontId="28" fillId="8" borderId="1" xfId="0" applyNumberFormat="1" applyFont="1" applyFill="1" applyBorder="1" applyAlignment="1" applyProtection="1">
      <alignment horizontal="center" vertical="center" shrinkToFit="1"/>
    </xf>
    <xf numFmtId="0" fontId="26" fillId="8" borderId="1" xfId="0" applyNumberFormat="1" applyFont="1" applyFill="1" applyBorder="1" applyAlignment="1" applyProtection="1">
      <alignment horizontal="center" vertical="center" shrinkToFit="1"/>
    </xf>
    <xf numFmtId="49" fontId="0" fillId="5" borderId="1" xfId="0" applyNumberFormat="1" applyFill="1" applyBorder="1" applyAlignment="1" applyProtection="1">
      <alignment vertical="center" wrapText="1" shrinkToFit="1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/>
    <xf numFmtId="0" fontId="41" fillId="0" borderId="1" xfId="0" applyNumberFormat="1" applyFont="1" applyBorder="1" applyAlignment="1" applyProtection="1">
      <alignment horizontal="center" vertical="center" wrapText="1"/>
    </xf>
    <xf numFmtId="0" fontId="41" fillId="0" borderId="1" xfId="0" applyNumberFormat="1" applyFont="1" applyBorder="1" applyAlignment="1" applyProtection="1">
      <alignment horizontal="center" vertical="center" shrinkToFit="1"/>
    </xf>
    <xf numFmtId="1" fontId="41" fillId="0" borderId="1" xfId="0" applyNumberFormat="1" applyFont="1" applyBorder="1" applyAlignment="1" applyProtection="1">
      <alignment horizontal="center" vertical="center" shrinkToFit="1"/>
    </xf>
    <xf numFmtId="2" fontId="29" fillId="0" borderId="1" xfId="0" applyNumberFormat="1" applyFont="1" applyBorder="1" applyAlignment="1" applyProtection="1">
      <alignment horizontal="center" vertical="center" shrinkToFit="1"/>
    </xf>
    <xf numFmtId="1" fontId="29" fillId="0" borderId="1" xfId="0" applyNumberFormat="1" applyFont="1" applyBorder="1" applyAlignment="1" applyProtection="1">
      <alignment horizontal="center" vertical="center" shrinkToFit="1"/>
    </xf>
    <xf numFmtId="1" fontId="26" fillId="4" borderId="4" xfId="0" applyNumberFormat="1" applyFont="1" applyFill="1" applyBorder="1" applyAlignment="1" applyProtection="1">
      <alignment horizontal="center" vertical="center" wrapText="1" shrinkToFit="1"/>
    </xf>
    <xf numFmtId="0" fontId="25" fillId="9" borderId="1" xfId="0" applyFont="1" applyFill="1" applyBorder="1" applyAlignment="1" applyProtection="1">
      <alignment horizontal="center" vertical="center" wrapText="1" shrinkToFit="1"/>
    </xf>
    <xf numFmtId="0" fontId="25" fillId="9" borderId="2" xfId="0" applyFont="1" applyFill="1" applyBorder="1" applyAlignment="1" applyProtection="1">
      <alignment horizontal="center" vertical="center" wrapText="1" shrinkToFit="1"/>
    </xf>
    <xf numFmtId="0" fontId="16" fillId="2" borderId="0" xfId="0" applyNumberFormat="1" applyFont="1" applyFill="1" applyBorder="1" applyAlignment="1" applyProtection="1">
      <alignment wrapText="1"/>
    </xf>
    <xf numFmtId="2" fontId="26" fillId="2" borderId="1" xfId="0" applyNumberFormat="1" applyFont="1" applyFill="1" applyBorder="1" applyAlignment="1" applyProtection="1">
      <alignment horizontal="center" textRotation="90" wrapText="1"/>
    </xf>
    <xf numFmtId="1" fontId="26" fillId="2" borderId="1" xfId="0" applyNumberFormat="1" applyFont="1" applyFill="1" applyBorder="1" applyAlignment="1" applyProtection="1">
      <alignment horizontal="center" textRotation="90" wrapText="1"/>
    </xf>
    <xf numFmtId="2" fontId="26" fillId="2" borderId="3" xfId="0" applyNumberFormat="1" applyFont="1" applyFill="1" applyBorder="1" applyAlignment="1" applyProtection="1">
      <alignment horizontal="center" textRotation="90" wrapText="1"/>
    </xf>
    <xf numFmtId="2" fontId="26" fillId="2" borderId="5" xfId="0" applyNumberFormat="1" applyFont="1" applyFill="1" applyBorder="1" applyAlignment="1" applyProtection="1">
      <alignment horizontal="center" textRotation="90" wrapText="1"/>
    </xf>
    <xf numFmtId="1" fontId="26" fillId="2" borderId="5" xfId="0" applyNumberFormat="1" applyFont="1" applyFill="1" applyBorder="1" applyAlignment="1" applyProtection="1">
      <alignment horizontal="center" textRotation="90" wrapText="1"/>
    </xf>
    <xf numFmtId="2" fontId="26" fillId="4" borderId="3" xfId="0" applyNumberFormat="1" applyFont="1" applyFill="1" applyBorder="1" applyAlignment="1" applyProtection="1">
      <alignment horizontal="center" textRotation="90" wrapText="1"/>
    </xf>
    <xf numFmtId="2" fontId="26" fillId="4" borderId="6" xfId="0" applyNumberFormat="1" applyFont="1" applyFill="1" applyBorder="1" applyAlignment="1" applyProtection="1">
      <alignment horizontal="center" textRotation="90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textRotation="90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NumberFormat="1" applyFont="1" applyFill="1" applyBorder="1" applyAlignment="1" applyProtection="1">
      <alignment horizontal="center" textRotation="90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NumberFormat="1" applyFont="1" applyFill="1" applyBorder="1" applyAlignment="1" applyProtection="1">
      <alignment horizontal="center" wrapText="1"/>
    </xf>
    <xf numFmtId="0" fontId="1" fillId="2" borderId="0" xfId="0" applyNumberFormat="1" applyFont="1" applyFill="1" applyBorder="1" applyAlignment="1" applyProtection="1">
      <alignment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wrapText="1"/>
    </xf>
    <xf numFmtId="0" fontId="0" fillId="2" borderId="0" xfId="0" applyFill="1" applyProtection="1"/>
    <xf numFmtId="2" fontId="1" fillId="2" borderId="7" xfId="0" applyNumberFormat="1" applyFont="1" applyFill="1" applyBorder="1" applyAlignment="1" applyProtection="1">
      <alignment horizontal="center" wrapText="1"/>
    </xf>
    <xf numFmtId="2" fontId="16" fillId="2" borderId="0" xfId="0" applyNumberFormat="1" applyFont="1" applyFill="1" applyBorder="1" applyAlignment="1" applyProtection="1">
      <alignment wrapText="1"/>
    </xf>
    <xf numFmtId="0" fontId="16" fillId="2" borderId="0" xfId="0" applyNumberFormat="1" applyFont="1" applyFill="1" applyBorder="1" applyAlignment="1" applyProtection="1">
      <alignment horizontal="right" vertical="center" wrapText="1"/>
    </xf>
    <xf numFmtId="2" fontId="16" fillId="2" borderId="0" xfId="0" applyNumberFormat="1" applyFont="1" applyFill="1" applyBorder="1" applyAlignment="1" applyProtection="1">
      <alignment horizontal="right" wrapText="1"/>
    </xf>
    <xf numFmtId="0" fontId="1" fillId="2" borderId="8" xfId="0" applyNumberFormat="1" applyFont="1" applyFill="1" applyBorder="1" applyAlignment="1" applyProtection="1">
      <alignment horizontal="right" wrapText="1"/>
    </xf>
    <xf numFmtId="0" fontId="0" fillId="2" borderId="0" xfId="0" applyFill="1" applyBorder="1" applyAlignment="1" applyProtection="1">
      <alignment wrapText="1"/>
    </xf>
    <xf numFmtId="0" fontId="2" fillId="2" borderId="0" xfId="0" applyFont="1" applyFill="1" applyProtection="1"/>
    <xf numFmtId="0" fontId="0" fillId="2" borderId="0" xfId="0" applyFill="1" applyAlignment="1" applyProtection="1"/>
    <xf numFmtId="0" fontId="48" fillId="2" borderId="0" xfId="0" applyFont="1" applyFill="1" applyProtection="1"/>
    <xf numFmtId="0" fontId="48" fillId="2" borderId="10" xfId="0" applyFont="1" applyFill="1" applyBorder="1" applyProtection="1"/>
    <xf numFmtId="0" fontId="48" fillId="2" borderId="11" xfId="0" applyFont="1" applyFill="1" applyBorder="1" applyProtection="1"/>
    <xf numFmtId="0" fontId="48" fillId="2" borderId="12" xfId="0" applyFont="1" applyFill="1" applyBorder="1" applyProtection="1"/>
    <xf numFmtId="0" fontId="0" fillId="3" borderId="13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35" fillId="2" borderId="11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23" fillId="3" borderId="0" xfId="0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43" fillId="2" borderId="17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/>
    </xf>
    <xf numFmtId="0" fontId="0" fillId="2" borderId="17" xfId="0" applyFill="1" applyBorder="1" applyProtection="1"/>
    <xf numFmtId="0" fontId="0" fillId="2" borderId="16" xfId="0" applyFill="1" applyBorder="1" applyAlignment="1" applyProtection="1">
      <alignment horizontal="center" vertical="center"/>
    </xf>
    <xf numFmtId="0" fontId="43" fillId="2" borderId="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1" xfId="0" applyFill="1" applyBorder="1" applyProtection="1"/>
    <xf numFmtId="0" fontId="7" fillId="3" borderId="11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/>
    </xf>
    <xf numFmtId="0" fontId="22" fillId="2" borderId="13" xfId="0" applyFont="1" applyFill="1" applyBorder="1" applyAlignment="1" applyProtection="1"/>
    <xf numFmtId="0" fontId="22" fillId="2" borderId="0" xfId="0" applyFont="1" applyFill="1" applyBorder="1" applyAlignment="1" applyProtection="1"/>
    <xf numFmtId="0" fontId="10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/>
    <xf numFmtId="0" fontId="0" fillId="2" borderId="15" xfId="0" applyFill="1" applyBorder="1" applyAlignment="1" applyProtection="1"/>
    <xf numFmtId="0" fontId="0" fillId="2" borderId="17" xfId="0" applyFill="1" applyBorder="1" applyAlignment="1" applyProtection="1"/>
    <xf numFmtId="0" fontId="0" fillId="2" borderId="10" xfId="0" applyFill="1" applyBorder="1" applyAlignment="1" applyProtection="1"/>
    <xf numFmtId="0" fontId="0" fillId="2" borderId="11" xfId="0" applyFill="1" applyBorder="1" applyAlignment="1" applyProtection="1"/>
    <xf numFmtId="0" fontId="0" fillId="3" borderId="12" xfId="0" applyFill="1" applyBorder="1" applyAlignment="1" applyProtection="1">
      <alignment horizontal="center" vertical="center"/>
    </xf>
    <xf numFmtId="0" fontId="23" fillId="2" borderId="0" xfId="0" applyFont="1" applyFill="1" applyProtection="1"/>
    <xf numFmtId="0" fontId="0" fillId="3" borderId="17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2" fontId="25" fillId="4" borderId="4" xfId="0" applyNumberFormat="1" applyFont="1" applyFill="1" applyBorder="1" applyAlignment="1" applyProtection="1">
      <alignment horizontal="center" vertical="center"/>
    </xf>
    <xf numFmtId="2" fontId="25" fillId="4" borderId="1" xfId="0" applyNumberFormat="1" applyFont="1" applyFill="1" applyBorder="1" applyAlignment="1" applyProtection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42" fillId="2" borderId="8" xfId="0" applyFont="1" applyFill="1" applyBorder="1" applyAlignment="1" applyProtection="1">
      <alignment horizontal="right" vertical="center"/>
    </xf>
    <xf numFmtId="0" fontId="42" fillId="2" borderId="9" xfId="0" applyFont="1" applyFill="1" applyBorder="1" applyAlignment="1" applyProtection="1">
      <alignment horizontal="center" vertical="center"/>
    </xf>
    <xf numFmtId="2" fontId="42" fillId="2" borderId="8" xfId="0" applyNumberFormat="1" applyFont="1" applyFill="1" applyBorder="1" applyAlignment="1" applyProtection="1">
      <alignment horizontal="right" vertical="center"/>
    </xf>
    <xf numFmtId="2" fontId="42" fillId="2" borderId="9" xfId="0" applyNumberFormat="1" applyFont="1" applyFill="1" applyBorder="1" applyAlignment="1" applyProtection="1">
      <alignment horizontal="center" vertical="center"/>
    </xf>
    <xf numFmtId="0" fontId="45" fillId="2" borderId="0" xfId="0" applyNumberFormat="1" applyFont="1" applyFill="1" applyBorder="1" applyAlignment="1" applyProtection="1">
      <alignment horizontal="right" vertical="center" wrapText="1"/>
    </xf>
    <xf numFmtId="0" fontId="45" fillId="2" borderId="0" xfId="0" applyNumberFormat="1" applyFont="1" applyFill="1" applyBorder="1" applyAlignment="1" applyProtection="1">
      <alignment horizontal="center" vertical="center" textRotation="90" wrapText="1"/>
    </xf>
    <xf numFmtId="0" fontId="38" fillId="7" borderId="18" xfId="0" applyFont="1" applyFill="1" applyBorder="1" applyAlignment="1" applyProtection="1">
      <alignment vertical="center"/>
    </xf>
    <xf numFmtId="0" fontId="38" fillId="7" borderId="19" xfId="0" applyFon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28" fillId="1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1" xfId="0" applyFont="1" applyFill="1" applyBorder="1" applyAlignment="1" applyProtection="1">
      <alignment horizontal="center" textRotation="90" shrinkToFit="1"/>
      <protection locked="0"/>
    </xf>
    <xf numFmtId="14" fontId="2" fillId="6" borderId="1" xfId="0" applyNumberFormat="1" applyFont="1" applyFill="1" applyBorder="1" applyAlignment="1" applyProtection="1">
      <alignment horizontal="center" textRotation="90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51" fillId="19" borderId="7" xfId="0" applyFont="1" applyFill="1" applyBorder="1" applyAlignment="1" applyProtection="1">
      <alignment horizontal="center" vertical="center" wrapText="1" shrinkToFit="1"/>
      <protection locked="0"/>
    </xf>
    <xf numFmtId="0" fontId="52" fillId="19" borderId="7" xfId="0" applyFont="1" applyFill="1" applyBorder="1" applyAlignment="1" applyProtection="1">
      <alignment horizontal="center" vertical="center" wrapText="1" shrinkToFit="1"/>
      <protection locked="0"/>
    </xf>
    <xf numFmtId="0" fontId="59" fillId="20" borderId="7" xfId="0" applyFont="1" applyFill="1" applyBorder="1" applyAlignment="1" applyProtection="1">
      <alignment horizontal="center" vertical="center" shrinkToFit="1"/>
      <protection locked="0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53" fillId="4" borderId="4" xfId="0" applyFont="1" applyFill="1" applyBorder="1" applyAlignment="1" applyProtection="1">
      <alignment horizontal="center" vertical="center" wrapText="1" shrinkToFit="1"/>
    </xf>
    <xf numFmtId="2" fontId="54" fillId="4" borderId="4" xfId="0" applyNumberFormat="1" applyFont="1" applyFill="1" applyBorder="1" applyAlignment="1" applyProtection="1">
      <alignment horizontal="center" vertical="center" wrapText="1" shrinkToFit="1"/>
    </xf>
    <xf numFmtId="1" fontId="54" fillId="4" borderId="1" xfId="0" applyNumberFormat="1" applyFont="1" applyFill="1" applyBorder="1" applyAlignment="1" applyProtection="1">
      <alignment horizontal="center" vertical="center" wrapText="1" shrinkToFit="1"/>
    </xf>
    <xf numFmtId="49" fontId="60" fillId="21" borderId="0" xfId="0" applyNumberFormat="1" applyFont="1" applyFill="1" applyBorder="1" applyAlignment="1" applyProtection="1">
      <alignment horizontal="center" vertical="center" wrapText="1"/>
    </xf>
    <xf numFmtId="0" fontId="60" fillId="21" borderId="0" xfId="0" applyNumberFormat="1" applyFont="1" applyFill="1" applyBorder="1" applyAlignment="1" applyProtection="1">
      <alignment horizontal="right" vertical="center" wrapText="1"/>
    </xf>
    <xf numFmtId="0" fontId="61" fillId="21" borderId="0" xfId="0" applyFont="1" applyFill="1" applyBorder="1" applyAlignment="1" applyProtection="1">
      <alignment horizontal="right" vertical="center"/>
    </xf>
    <xf numFmtId="0" fontId="61" fillId="21" borderId="0" xfId="0" applyFont="1" applyFill="1" applyBorder="1" applyAlignment="1" applyProtection="1">
      <alignment horizontal="center" vertical="center"/>
    </xf>
    <xf numFmtId="2" fontId="61" fillId="21" borderId="0" xfId="0" applyNumberFormat="1" applyFont="1" applyFill="1" applyBorder="1" applyAlignment="1" applyProtection="1">
      <alignment horizontal="right" vertical="center"/>
    </xf>
    <xf numFmtId="2" fontId="61" fillId="21" borderId="0" xfId="0" applyNumberFormat="1" applyFont="1" applyFill="1" applyBorder="1" applyAlignment="1" applyProtection="1">
      <alignment horizontal="center" vertical="center"/>
    </xf>
    <xf numFmtId="0" fontId="59" fillId="22" borderId="7" xfId="0" applyFont="1" applyFill="1" applyBorder="1" applyAlignment="1" applyProtection="1">
      <alignment horizontal="center" vertical="center" shrinkToFit="1"/>
      <protection locked="0"/>
    </xf>
    <xf numFmtId="0" fontId="28" fillId="23" borderId="1" xfId="0" applyNumberFormat="1" applyFont="1" applyFill="1" applyBorder="1" applyAlignment="1" applyProtection="1">
      <alignment horizontal="center" vertical="center" shrinkToFit="1"/>
      <protection locked="0"/>
    </xf>
    <xf numFmtId="0" fontId="62" fillId="21" borderId="0" xfId="0" applyFont="1" applyFill="1" applyBorder="1" applyAlignment="1"/>
    <xf numFmtId="0" fontId="63" fillId="21" borderId="0" xfId="0" applyFont="1" applyFill="1" applyBorder="1"/>
    <xf numFmtId="0" fontId="0" fillId="24" borderId="0" xfId="0" applyFill="1" applyBorder="1"/>
    <xf numFmtId="0" fontId="0" fillId="24" borderId="59" xfId="0" applyFill="1" applyBorder="1"/>
    <xf numFmtId="0" fontId="0" fillId="24" borderId="60" xfId="0" applyFill="1" applyBorder="1"/>
    <xf numFmtId="0" fontId="0" fillId="24" borderId="61" xfId="0" applyFill="1" applyBorder="1"/>
    <xf numFmtId="0" fontId="0" fillId="3" borderId="11" xfId="0" applyFill="1" applyBorder="1" applyProtection="1"/>
    <xf numFmtId="0" fontId="0" fillId="3" borderId="13" xfId="0" applyFill="1" applyBorder="1" applyProtection="1"/>
    <xf numFmtId="0" fontId="0" fillId="3" borderId="0" xfId="0" applyFill="1" applyBorder="1" applyProtection="1"/>
    <xf numFmtId="0" fontId="0" fillId="2" borderId="13" xfId="0" applyFill="1" applyBorder="1" applyAlignment="1" applyProtection="1"/>
    <xf numFmtId="0" fontId="0" fillId="2" borderId="15" xfId="0" applyFill="1" applyBorder="1" applyProtection="1"/>
    <xf numFmtId="0" fontId="3" fillId="3" borderId="10" xfId="0" applyFont="1" applyFill="1" applyBorder="1" applyProtection="1"/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58" fillId="2" borderId="7" xfId="0" applyFont="1" applyFill="1" applyBorder="1" applyAlignment="1" applyProtection="1">
      <alignment horizontal="center" vertical="center"/>
    </xf>
    <xf numFmtId="1" fontId="54" fillId="4" borderId="3" xfId="0" applyNumberFormat="1" applyFont="1" applyFill="1" applyBorder="1" applyAlignment="1" applyProtection="1">
      <alignment horizontal="center" vertical="center" wrapText="1" shrinkToFit="1"/>
    </xf>
    <xf numFmtId="2" fontId="25" fillId="4" borderId="5" xfId="0" applyNumberFormat="1" applyFont="1" applyFill="1" applyBorder="1" applyAlignment="1" applyProtection="1">
      <alignment horizontal="center" vertical="center"/>
    </xf>
    <xf numFmtId="0" fontId="38" fillId="7" borderId="20" xfId="0" applyFont="1" applyFill="1" applyBorder="1" applyAlignment="1" applyProtection="1">
      <alignment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textRotation="90"/>
    </xf>
    <xf numFmtId="0" fontId="28" fillId="23" borderId="4" xfId="0" applyNumberFormat="1" applyFont="1" applyFill="1" applyBorder="1" applyAlignment="1" applyProtection="1">
      <alignment horizontal="center" vertical="center" shrinkToFit="1"/>
      <protection locked="0"/>
    </xf>
    <xf numFmtId="0" fontId="28" fillId="10" borderId="4" xfId="0" applyNumberFormat="1" applyFont="1" applyFill="1" applyBorder="1" applyAlignment="1" applyProtection="1">
      <alignment horizontal="center" vertical="center" shrinkToFit="1"/>
      <protection locked="0"/>
    </xf>
    <xf numFmtId="0" fontId="26" fillId="4" borderId="4" xfId="0" applyNumberFormat="1" applyFont="1" applyFill="1" applyBorder="1" applyAlignment="1" applyProtection="1">
      <alignment horizontal="center" vertical="center" textRotation="90" wrapText="1"/>
    </xf>
    <xf numFmtId="0" fontId="26" fillId="2" borderId="4" xfId="0" applyNumberFormat="1" applyFont="1" applyFill="1" applyBorder="1" applyAlignment="1" applyProtection="1">
      <alignment horizontal="center" textRotation="90" wrapText="1"/>
    </xf>
    <xf numFmtId="2" fontId="26" fillId="2" borderId="4" xfId="0" applyNumberFormat="1" applyFont="1" applyFill="1" applyBorder="1" applyAlignment="1" applyProtection="1">
      <alignment horizontal="center" textRotation="90" wrapText="1"/>
    </xf>
    <xf numFmtId="1" fontId="26" fillId="2" borderId="4" xfId="0" applyNumberFormat="1" applyFont="1" applyFill="1" applyBorder="1" applyAlignment="1" applyProtection="1">
      <alignment horizontal="center" textRotation="90" wrapText="1"/>
    </xf>
    <xf numFmtId="2" fontId="26" fillId="2" borderId="21" xfId="0" applyNumberFormat="1" applyFont="1" applyFill="1" applyBorder="1" applyAlignment="1" applyProtection="1">
      <alignment horizontal="center" textRotation="90" wrapText="1"/>
    </xf>
    <xf numFmtId="2" fontId="26" fillId="2" borderId="22" xfId="0" applyNumberFormat="1" applyFont="1" applyFill="1" applyBorder="1" applyAlignment="1" applyProtection="1">
      <alignment horizontal="center" textRotation="90" wrapText="1"/>
    </xf>
    <xf numFmtId="1" fontId="26" fillId="2" borderId="22" xfId="0" applyNumberFormat="1" applyFont="1" applyFill="1" applyBorder="1" applyAlignment="1" applyProtection="1">
      <alignment horizontal="center" textRotation="90" wrapText="1"/>
    </xf>
    <xf numFmtId="2" fontId="26" fillId="4" borderId="21" xfId="0" applyNumberFormat="1" applyFont="1" applyFill="1" applyBorder="1" applyAlignment="1" applyProtection="1">
      <alignment horizontal="center" textRotation="90" wrapText="1"/>
    </xf>
    <xf numFmtId="2" fontId="26" fillId="4" borderId="23" xfId="0" applyNumberFormat="1" applyFont="1" applyFill="1" applyBorder="1" applyAlignment="1" applyProtection="1">
      <alignment horizontal="center" textRotation="90" wrapText="1"/>
    </xf>
    <xf numFmtId="1" fontId="29" fillId="5" borderId="24" xfId="0" applyNumberFormat="1" applyFont="1" applyFill="1" applyBorder="1" applyAlignment="1" applyProtection="1">
      <alignment horizontal="center" vertical="center" wrapText="1"/>
    </xf>
    <xf numFmtId="1" fontId="29" fillId="4" borderId="24" xfId="0" applyNumberFormat="1" applyFont="1" applyFill="1" applyBorder="1" applyAlignment="1" applyProtection="1">
      <alignment horizontal="center" vertical="center" wrapText="1"/>
    </xf>
    <xf numFmtId="1" fontId="27" fillId="2" borderId="24" xfId="0" applyNumberFormat="1" applyFont="1" applyFill="1" applyBorder="1" applyAlignment="1" applyProtection="1">
      <alignment horizontal="center" vertical="center" wrapText="1"/>
    </xf>
    <xf numFmtId="2" fontId="26" fillId="2" borderId="24" xfId="0" applyNumberFormat="1" applyFont="1" applyFill="1" applyBorder="1" applyAlignment="1" applyProtection="1">
      <alignment horizontal="center" vertical="center" wrapText="1"/>
    </xf>
    <xf numFmtId="2" fontId="27" fillId="2" borderId="24" xfId="0" applyNumberFormat="1" applyFont="1" applyFill="1" applyBorder="1" applyAlignment="1" applyProtection="1">
      <alignment horizontal="center" vertical="center" wrapText="1"/>
    </xf>
    <xf numFmtId="0" fontId="15" fillId="5" borderId="7" xfId="0" applyFont="1" applyFill="1" applyBorder="1" applyAlignment="1" applyProtection="1">
      <alignment horizontal="center" vertical="center" wrapText="1" shrinkToFit="1"/>
    </xf>
    <xf numFmtId="1" fontId="29" fillId="5" borderId="7" xfId="0" applyNumberFormat="1" applyFont="1" applyFill="1" applyBorder="1" applyAlignment="1" applyProtection="1">
      <alignment horizontal="center" vertical="center" wrapText="1"/>
    </xf>
    <xf numFmtId="1" fontId="29" fillId="4" borderId="7" xfId="0" applyNumberFormat="1" applyFont="1" applyFill="1" applyBorder="1" applyAlignment="1" applyProtection="1">
      <alignment horizontal="center" vertical="center" wrapText="1"/>
    </xf>
    <xf numFmtId="1" fontId="29" fillId="2" borderId="7" xfId="0" applyNumberFormat="1" applyFont="1" applyFill="1" applyBorder="1" applyAlignment="1" applyProtection="1">
      <alignment horizontal="center" vertical="center" wrapText="1"/>
    </xf>
    <xf numFmtId="2" fontId="26" fillId="2" borderId="7" xfId="0" applyNumberFormat="1" applyFont="1" applyFill="1" applyBorder="1" applyAlignment="1" applyProtection="1">
      <alignment horizontal="center" vertical="center" wrapText="1"/>
    </xf>
    <xf numFmtId="0" fontId="0" fillId="2" borderId="7" xfId="0" applyFill="1" applyBorder="1"/>
    <xf numFmtId="0" fontId="1" fillId="2" borderId="25" xfId="0" applyNumberFormat="1" applyFont="1" applyFill="1" applyBorder="1" applyAlignment="1" applyProtection="1">
      <alignment horizontal="center" vertical="center" wrapText="1"/>
    </xf>
    <xf numFmtId="0" fontId="0" fillId="2" borderId="26" xfId="0" applyFill="1" applyBorder="1"/>
    <xf numFmtId="0" fontId="2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Protection="1"/>
    <xf numFmtId="0" fontId="15" fillId="5" borderId="26" xfId="0" applyFont="1" applyFill="1" applyBorder="1" applyAlignment="1" applyProtection="1">
      <alignment horizontal="center" vertical="center" wrapText="1" shrinkToFit="1"/>
    </xf>
    <xf numFmtId="14" fontId="2" fillId="6" borderId="5" xfId="0" applyNumberFormat="1" applyFont="1" applyFill="1" applyBorder="1" applyAlignment="1" applyProtection="1">
      <alignment horizontal="center" textRotation="90" shrinkToFit="1"/>
      <protection locked="0"/>
    </xf>
    <xf numFmtId="14" fontId="2" fillId="6" borderId="22" xfId="0" applyNumberFormat="1" applyFont="1" applyFill="1" applyBorder="1" applyAlignment="1" applyProtection="1">
      <alignment horizontal="center" textRotation="90" shrinkToFit="1"/>
      <protection locked="0"/>
    </xf>
    <xf numFmtId="0" fontId="43" fillId="12" borderId="21" xfId="1" applyFont="1" applyFill="1" applyBorder="1" applyAlignment="1" applyProtection="1">
      <alignment horizontal="center" vertical="center" wrapText="1"/>
    </xf>
    <xf numFmtId="0" fontId="43" fillId="12" borderId="30" xfId="1" applyFont="1" applyFill="1" applyBorder="1" applyAlignment="1" applyProtection="1">
      <alignment horizontal="center" vertical="center" wrapText="1"/>
    </xf>
    <xf numFmtId="0" fontId="43" fillId="12" borderId="31" xfId="1" applyFont="1" applyFill="1" applyBorder="1" applyAlignment="1" applyProtection="1">
      <alignment horizontal="center" vertical="center" wrapText="1"/>
    </xf>
    <xf numFmtId="0" fontId="43" fillId="12" borderId="22" xfId="1" applyFont="1" applyFill="1" applyBorder="1" applyAlignment="1" applyProtection="1">
      <alignment horizontal="center" vertical="center" wrapText="1"/>
    </xf>
    <xf numFmtId="0" fontId="43" fillId="12" borderId="32" xfId="1" applyFont="1" applyFill="1" applyBorder="1" applyAlignment="1" applyProtection="1">
      <alignment horizontal="center" vertical="center" wrapText="1"/>
    </xf>
    <xf numFmtId="0" fontId="43" fillId="12" borderId="33" xfId="1" applyFont="1" applyFill="1" applyBorder="1" applyAlignment="1" applyProtection="1">
      <alignment horizontal="center" vertical="center" wrapText="1"/>
    </xf>
    <xf numFmtId="0" fontId="64" fillId="13" borderId="27" xfId="1" applyFont="1" applyFill="1" applyBorder="1" applyAlignment="1" applyProtection="1">
      <alignment horizontal="center" vertical="center"/>
    </xf>
    <xf numFmtId="0" fontId="64" fillId="13" borderId="28" xfId="1" applyFont="1" applyFill="1" applyBorder="1" applyAlignment="1" applyProtection="1">
      <alignment horizontal="center" vertical="center"/>
    </xf>
    <xf numFmtId="0" fontId="64" fillId="13" borderId="29" xfId="1" applyFont="1" applyFill="1" applyBorder="1" applyAlignment="1" applyProtection="1">
      <alignment horizontal="center" vertical="center"/>
    </xf>
    <xf numFmtId="0" fontId="64" fillId="13" borderId="18" xfId="1" applyFont="1" applyFill="1" applyBorder="1" applyAlignment="1" applyProtection="1">
      <alignment horizontal="center" vertical="center"/>
    </xf>
    <xf numFmtId="0" fontId="64" fillId="13" borderId="20" xfId="1" applyFont="1" applyFill="1" applyBorder="1" applyAlignment="1" applyProtection="1">
      <alignment horizontal="center" vertical="center"/>
    </xf>
    <xf numFmtId="0" fontId="64" fillId="13" borderId="19" xfId="1" applyFont="1" applyFill="1" applyBorder="1" applyAlignment="1" applyProtection="1">
      <alignment horizontal="center" vertical="center"/>
    </xf>
    <xf numFmtId="0" fontId="55" fillId="25" borderId="27" xfId="1" applyFont="1" applyFill="1" applyBorder="1" applyAlignment="1" applyProtection="1">
      <alignment horizontal="center" vertical="center"/>
    </xf>
    <xf numFmtId="0" fontId="55" fillId="25" borderId="28" xfId="1" applyFont="1" applyFill="1" applyBorder="1" applyAlignment="1" applyProtection="1">
      <alignment horizontal="center" vertical="center"/>
    </xf>
    <xf numFmtId="0" fontId="55" fillId="25" borderId="29" xfId="1" applyFont="1" applyFill="1" applyBorder="1" applyAlignment="1" applyProtection="1">
      <alignment horizontal="center" vertical="center"/>
    </xf>
    <xf numFmtId="0" fontId="55" fillId="25" borderId="18" xfId="1" applyFont="1" applyFill="1" applyBorder="1" applyAlignment="1" applyProtection="1">
      <alignment horizontal="center" vertical="center"/>
    </xf>
    <xf numFmtId="0" fontId="55" fillId="25" borderId="20" xfId="1" applyFont="1" applyFill="1" applyBorder="1" applyAlignment="1" applyProtection="1">
      <alignment horizontal="center" vertical="center"/>
    </xf>
    <xf numFmtId="0" fontId="55" fillId="25" borderId="19" xfId="1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left" wrapText="1"/>
    </xf>
    <xf numFmtId="0" fontId="0" fillId="2" borderId="12" xfId="0" applyFill="1" applyBorder="1" applyAlignment="1" applyProtection="1">
      <alignment horizontal="left" wrapText="1"/>
    </xf>
    <xf numFmtId="0" fontId="0" fillId="2" borderId="0" xfId="0" applyFill="1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0" fillId="2" borderId="17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wrapText="1"/>
    </xf>
    <xf numFmtId="0" fontId="49" fillId="14" borderId="21" xfId="0" applyFont="1" applyFill="1" applyBorder="1" applyAlignment="1" applyProtection="1">
      <alignment horizontal="center" vertical="center" wrapText="1"/>
    </xf>
    <xf numFmtId="0" fontId="50" fillId="14" borderId="30" xfId="0" applyFont="1" applyFill="1" applyBorder="1" applyAlignment="1" applyProtection="1">
      <alignment horizontal="center" vertical="center"/>
    </xf>
    <xf numFmtId="0" fontId="50" fillId="14" borderId="31" xfId="0" applyFont="1" applyFill="1" applyBorder="1" applyAlignment="1" applyProtection="1">
      <alignment horizontal="center" vertical="center"/>
    </xf>
    <xf numFmtId="0" fontId="50" fillId="14" borderId="22" xfId="0" applyFont="1" applyFill="1" applyBorder="1" applyAlignment="1" applyProtection="1">
      <alignment horizontal="center" vertical="center"/>
    </xf>
    <xf numFmtId="0" fontId="50" fillId="14" borderId="32" xfId="0" applyFont="1" applyFill="1" applyBorder="1" applyAlignment="1" applyProtection="1">
      <alignment horizontal="center" vertical="center"/>
    </xf>
    <xf numFmtId="0" fontId="50" fillId="14" borderId="33" xfId="0" applyFont="1" applyFill="1" applyBorder="1" applyAlignment="1" applyProtection="1">
      <alignment horizontal="center" vertical="center"/>
    </xf>
    <xf numFmtId="0" fontId="24" fillId="15" borderId="21" xfId="1" applyFont="1" applyFill="1" applyBorder="1" applyAlignment="1" applyProtection="1">
      <alignment horizontal="center" vertical="center" shrinkToFit="1"/>
    </xf>
    <xf numFmtId="0" fontId="24" fillId="15" borderId="30" xfId="1" applyFont="1" applyFill="1" applyBorder="1" applyAlignment="1" applyProtection="1">
      <alignment horizontal="center" vertical="center" shrinkToFit="1"/>
    </xf>
    <xf numFmtId="0" fontId="24" fillId="15" borderId="31" xfId="1" applyFont="1" applyFill="1" applyBorder="1" applyAlignment="1" applyProtection="1">
      <alignment horizontal="center" vertical="center" shrinkToFit="1"/>
    </xf>
    <xf numFmtId="0" fontId="24" fillId="15" borderId="22" xfId="1" applyFont="1" applyFill="1" applyBorder="1" applyAlignment="1" applyProtection="1">
      <alignment horizontal="center" vertical="center" shrinkToFit="1"/>
    </xf>
    <xf numFmtId="0" fontId="24" fillId="15" borderId="32" xfId="1" applyFont="1" applyFill="1" applyBorder="1" applyAlignment="1" applyProtection="1">
      <alignment horizontal="center" vertical="center" shrinkToFit="1"/>
    </xf>
    <xf numFmtId="0" fontId="24" fillId="15" borderId="33" xfId="1" applyFont="1" applyFill="1" applyBorder="1" applyAlignment="1" applyProtection="1">
      <alignment horizontal="center" vertical="center" shrinkToFit="1"/>
    </xf>
    <xf numFmtId="0" fontId="47" fillId="14" borderId="4" xfId="0" applyFont="1" applyFill="1" applyBorder="1" applyAlignment="1" applyProtection="1">
      <alignment horizontal="center" vertical="center" wrapText="1"/>
    </xf>
    <xf numFmtId="0" fontId="47" fillId="14" borderId="34" xfId="0" applyFont="1" applyFill="1" applyBorder="1" applyAlignment="1" applyProtection="1">
      <alignment horizontal="center" vertical="center" wrapText="1"/>
    </xf>
    <xf numFmtId="0" fontId="47" fillId="14" borderId="24" xfId="0" applyFont="1" applyFill="1" applyBorder="1" applyAlignment="1" applyProtection="1">
      <alignment horizontal="center" vertical="center" wrapText="1"/>
    </xf>
    <xf numFmtId="0" fontId="47" fillId="14" borderId="21" xfId="0" applyFont="1" applyFill="1" applyBorder="1" applyAlignment="1" applyProtection="1">
      <alignment horizontal="center" vertical="center" wrapText="1"/>
    </xf>
    <xf numFmtId="0" fontId="47" fillId="14" borderId="30" xfId="0" applyFont="1" applyFill="1" applyBorder="1" applyAlignment="1" applyProtection="1">
      <alignment horizontal="center" vertical="center" wrapText="1"/>
    </xf>
    <xf numFmtId="0" fontId="47" fillId="14" borderId="31" xfId="0" applyFont="1" applyFill="1" applyBorder="1" applyAlignment="1" applyProtection="1">
      <alignment horizontal="center" vertical="center" wrapText="1"/>
    </xf>
    <xf numFmtId="0" fontId="47" fillId="14" borderId="22" xfId="0" applyFont="1" applyFill="1" applyBorder="1" applyAlignment="1" applyProtection="1">
      <alignment horizontal="center" vertical="center" wrapText="1"/>
    </xf>
    <xf numFmtId="0" fontId="47" fillId="14" borderId="32" xfId="0" applyFont="1" applyFill="1" applyBorder="1" applyAlignment="1" applyProtection="1">
      <alignment horizontal="center" vertical="center" wrapText="1"/>
    </xf>
    <xf numFmtId="0" fontId="47" fillId="14" borderId="33" xfId="0" applyFont="1" applyFill="1" applyBorder="1" applyAlignment="1" applyProtection="1">
      <alignment horizontal="center" vertical="center" wrapText="1"/>
    </xf>
    <xf numFmtId="0" fontId="23" fillId="2" borderId="35" xfId="0" applyFont="1" applyFill="1" applyBorder="1" applyAlignment="1" applyProtection="1">
      <alignment horizontal="center" vertical="center"/>
    </xf>
    <xf numFmtId="0" fontId="42" fillId="2" borderId="35" xfId="0" applyFont="1" applyFill="1" applyBorder="1" applyAlignment="1" applyProtection="1">
      <alignment horizontal="center" vertical="center"/>
    </xf>
    <xf numFmtId="0" fontId="24" fillId="9" borderId="21" xfId="1" applyFont="1" applyFill="1" applyBorder="1" applyAlignment="1" applyProtection="1">
      <alignment horizontal="center" vertical="center"/>
    </xf>
    <xf numFmtId="0" fontId="24" fillId="9" borderId="30" xfId="1" applyFont="1" applyFill="1" applyBorder="1" applyAlignment="1" applyProtection="1">
      <alignment horizontal="center" vertical="center"/>
    </xf>
    <xf numFmtId="0" fontId="24" fillId="9" borderId="31" xfId="1" applyFont="1" applyFill="1" applyBorder="1" applyAlignment="1" applyProtection="1">
      <alignment horizontal="center" vertical="center"/>
    </xf>
    <xf numFmtId="0" fontId="24" fillId="9" borderId="22" xfId="1" applyFont="1" applyFill="1" applyBorder="1" applyAlignment="1" applyProtection="1">
      <alignment horizontal="center" vertical="center"/>
    </xf>
    <xf numFmtId="0" fontId="24" fillId="9" borderId="32" xfId="1" applyFont="1" applyFill="1" applyBorder="1" applyAlignment="1" applyProtection="1">
      <alignment horizontal="center" vertical="center"/>
    </xf>
    <xf numFmtId="0" fontId="24" fillId="9" borderId="33" xfId="1" applyFont="1" applyFill="1" applyBorder="1" applyAlignment="1" applyProtection="1">
      <alignment horizontal="center" vertical="center"/>
    </xf>
    <xf numFmtId="0" fontId="43" fillId="11" borderId="27" xfId="1" applyFont="1" applyFill="1" applyBorder="1" applyAlignment="1" applyProtection="1">
      <alignment horizontal="center" vertical="center" wrapText="1"/>
    </xf>
    <xf numFmtId="0" fontId="43" fillId="11" borderId="28" xfId="1" applyFont="1" applyFill="1" applyBorder="1" applyAlignment="1" applyProtection="1">
      <alignment horizontal="center" vertical="center" wrapText="1"/>
    </xf>
    <xf numFmtId="0" fontId="43" fillId="11" borderId="29" xfId="1" applyFont="1" applyFill="1" applyBorder="1" applyAlignment="1" applyProtection="1">
      <alignment horizontal="center" vertical="center" wrapText="1"/>
    </xf>
    <xf numFmtId="0" fontId="43" fillId="11" borderId="18" xfId="1" applyFont="1" applyFill="1" applyBorder="1" applyAlignment="1" applyProtection="1">
      <alignment horizontal="center" vertical="center" wrapText="1"/>
    </xf>
    <xf numFmtId="0" fontId="43" fillId="11" borderId="20" xfId="1" applyFont="1" applyFill="1" applyBorder="1" applyAlignment="1" applyProtection="1">
      <alignment horizontal="center" vertical="center" wrapText="1"/>
    </xf>
    <xf numFmtId="0" fontId="43" fillId="11" borderId="19" xfId="1" applyFont="1" applyFill="1" applyBorder="1" applyAlignment="1" applyProtection="1">
      <alignment horizontal="center" vertical="center" wrapText="1"/>
    </xf>
    <xf numFmtId="0" fontId="24" fillId="9" borderId="21" xfId="1" applyFont="1" applyFill="1" applyBorder="1" applyAlignment="1" applyProtection="1">
      <alignment horizontal="center" vertical="center" wrapText="1" shrinkToFit="1"/>
    </xf>
    <xf numFmtId="0" fontId="24" fillId="9" borderId="30" xfId="1" applyFont="1" applyFill="1" applyBorder="1" applyAlignment="1" applyProtection="1">
      <alignment horizontal="center" vertical="center" wrapText="1" shrinkToFit="1"/>
    </xf>
    <xf numFmtId="0" fontId="24" fillId="9" borderId="31" xfId="1" applyFont="1" applyFill="1" applyBorder="1" applyAlignment="1" applyProtection="1">
      <alignment horizontal="center" vertical="center" wrapText="1" shrinkToFit="1"/>
    </xf>
    <xf numFmtId="0" fontId="24" fillId="9" borderId="22" xfId="1" applyFont="1" applyFill="1" applyBorder="1" applyAlignment="1" applyProtection="1">
      <alignment horizontal="center" vertical="center" wrapText="1" shrinkToFit="1"/>
    </xf>
    <xf numFmtId="0" fontId="24" fillId="9" borderId="32" xfId="1" applyFont="1" applyFill="1" applyBorder="1" applyAlignment="1" applyProtection="1">
      <alignment horizontal="center" vertical="center" wrapText="1" shrinkToFit="1"/>
    </xf>
    <xf numFmtId="0" fontId="24" fillId="9" borderId="33" xfId="1" applyFont="1" applyFill="1" applyBorder="1" applyAlignment="1" applyProtection="1">
      <alignment horizontal="center" vertical="center" wrapText="1" shrinkToFit="1"/>
    </xf>
    <xf numFmtId="0" fontId="24" fillId="9" borderId="21" xfId="1" applyFont="1" applyFill="1" applyBorder="1" applyAlignment="1" applyProtection="1">
      <alignment horizontal="center" vertical="center" wrapText="1"/>
    </xf>
    <xf numFmtId="0" fontId="24" fillId="9" borderId="30" xfId="1" applyFont="1" applyFill="1" applyBorder="1" applyAlignment="1" applyProtection="1">
      <alignment horizontal="center" vertical="center" wrapText="1"/>
    </xf>
    <xf numFmtId="0" fontId="24" fillId="9" borderId="31" xfId="1" applyFont="1" applyFill="1" applyBorder="1" applyAlignment="1" applyProtection="1">
      <alignment horizontal="center" vertical="center" wrapText="1"/>
    </xf>
    <xf numFmtId="0" fontId="24" fillId="9" borderId="22" xfId="1" applyFont="1" applyFill="1" applyBorder="1" applyAlignment="1" applyProtection="1">
      <alignment horizontal="center" vertical="center" wrapText="1"/>
    </xf>
    <xf numFmtId="0" fontId="24" fillId="9" borderId="32" xfId="1" applyFont="1" applyFill="1" applyBorder="1" applyAlignment="1" applyProtection="1">
      <alignment horizontal="center" vertical="center" wrapText="1"/>
    </xf>
    <xf numFmtId="0" fontId="24" fillId="9" borderId="33" xfId="1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32" fillId="4" borderId="21" xfId="0" applyFont="1" applyFill="1" applyBorder="1" applyAlignment="1" applyProtection="1">
      <alignment horizontal="center" vertical="center" wrapText="1"/>
    </xf>
    <xf numFmtId="0" fontId="23" fillId="4" borderId="30" xfId="0" applyFont="1" applyFill="1" applyBorder="1" applyAlignment="1" applyProtection="1">
      <alignment horizontal="center" vertical="center" wrapText="1"/>
    </xf>
    <xf numFmtId="0" fontId="23" fillId="4" borderId="31" xfId="0" applyFont="1" applyFill="1" applyBorder="1" applyAlignment="1" applyProtection="1">
      <alignment horizontal="center" vertical="center" wrapText="1"/>
    </xf>
    <xf numFmtId="0" fontId="23" fillId="4" borderId="23" xfId="0" applyFont="1" applyFill="1" applyBorder="1" applyAlignment="1" applyProtection="1">
      <alignment horizontal="center"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0" fontId="23" fillId="4" borderId="36" xfId="0" applyFont="1" applyFill="1" applyBorder="1" applyAlignment="1" applyProtection="1">
      <alignment horizontal="center" vertical="center" wrapText="1"/>
    </xf>
    <xf numFmtId="0" fontId="23" fillId="4" borderId="22" xfId="0" applyFont="1" applyFill="1" applyBorder="1" applyAlignment="1" applyProtection="1">
      <alignment horizontal="center" vertical="center" wrapText="1"/>
    </xf>
    <xf numFmtId="0" fontId="23" fillId="4" borderId="32" xfId="0" applyFont="1" applyFill="1" applyBorder="1" applyAlignment="1" applyProtection="1">
      <alignment horizontal="center" vertical="center" wrapText="1"/>
    </xf>
    <xf numFmtId="0" fontId="23" fillId="4" borderId="33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65" fillId="24" borderId="62" xfId="0" applyFont="1" applyFill="1" applyBorder="1" applyAlignment="1">
      <alignment horizontal="center" vertical="center"/>
    </xf>
    <xf numFmtId="0" fontId="65" fillId="24" borderId="63" xfId="0" applyFont="1" applyFill="1" applyBorder="1" applyAlignment="1">
      <alignment horizontal="center" vertical="center"/>
    </xf>
    <xf numFmtId="0" fontId="65" fillId="24" borderId="64" xfId="0" applyFont="1" applyFill="1" applyBorder="1" applyAlignment="1">
      <alignment horizontal="center" vertical="center"/>
    </xf>
    <xf numFmtId="14" fontId="3" fillId="2" borderId="37" xfId="0" applyNumberFormat="1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66" fillId="26" borderId="65" xfId="0" applyFont="1" applyFill="1" applyBorder="1" applyAlignment="1">
      <alignment horizontal="left"/>
    </xf>
    <xf numFmtId="0" fontId="66" fillId="26" borderId="0" xfId="0" applyFont="1" applyFill="1" applyBorder="1" applyAlignment="1">
      <alignment horizontal="left"/>
    </xf>
    <xf numFmtId="0" fontId="66" fillId="26" borderId="66" xfId="0" applyFont="1" applyFill="1" applyBorder="1" applyAlignment="1">
      <alignment horizontal="left"/>
    </xf>
    <xf numFmtId="0" fontId="66" fillId="26" borderId="60" xfId="0" applyFont="1" applyFill="1" applyBorder="1" applyAlignment="1">
      <alignment horizontal="left"/>
    </xf>
    <xf numFmtId="14" fontId="3" fillId="2" borderId="67" xfId="0" applyNumberFormat="1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/>
    </xf>
    <xf numFmtId="0" fontId="32" fillId="4" borderId="1" xfId="0" applyFont="1" applyFill="1" applyBorder="1" applyAlignment="1" applyProtection="1">
      <alignment horizontal="center" vertical="center" wrapText="1"/>
    </xf>
    <xf numFmtId="0" fontId="11" fillId="10" borderId="1" xfId="0" applyFont="1" applyFill="1" applyBorder="1" applyAlignment="1" applyProtection="1">
      <alignment horizontal="center" vertical="center" wrapText="1" shrinkToFit="1"/>
    </xf>
    <xf numFmtId="0" fontId="33" fillId="4" borderId="27" xfId="0" applyFont="1" applyFill="1" applyBorder="1" applyAlignment="1" applyProtection="1">
      <alignment horizontal="center" vertical="center" wrapText="1" shrinkToFit="1"/>
    </xf>
    <xf numFmtId="0" fontId="33" fillId="4" borderId="28" xfId="0" applyFont="1" applyFill="1" applyBorder="1" applyAlignment="1" applyProtection="1">
      <alignment horizontal="center" vertical="center" wrapText="1" shrinkToFit="1"/>
    </xf>
    <xf numFmtId="0" fontId="33" fillId="4" borderId="47" xfId="0" applyFont="1" applyFill="1" applyBorder="1" applyAlignment="1" applyProtection="1">
      <alignment horizontal="center" vertical="center" wrapText="1" shrinkToFit="1"/>
    </xf>
    <xf numFmtId="0" fontId="33" fillId="4" borderId="18" xfId="0" applyFont="1" applyFill="1" applyBorder="1" applyAlignment="1" applyProtection="1">
      <alignment horizontal="center" vertical="center" wrapText="1" shrinkToFit="1"/>
    </xf>
    <xf numFmtId="0" fontId="33" fillId="4" borderId="20" xfId="0" applyFont="1" applyFill="1" applyBorder="1" applyAlignment="1" applyProtection="1">
      <alignment horizontal="center" vertical="center" wrapText="1" shrinkToFit="1"/>
    </xf>
    <xf numFmtId="0" fontId="33" fillId="4" borderId="48" xfId="0" applyFont="1" applyFill="1" applyBorder="1" applyAlignment="1" applyProtection="1">
      <alignment horizontal="center" vertical="center" wrapText="1" shrinkToFit="1"/>
    </xf>
    <xf numFmtId="0" fontId="11" fillId="4" borderId="1" xfId="0" applyFont="1" applyFill="1" applyBorder="1" applyAlignment="1" applyProtection="1">
      <alignment horizontal="center" vertical="center" wrapText="1" shrinkToFit="1"/>
    </xf>
    <xf numFmtId="0" fontId="13" fillId="16" borderId="3" xfId="0" applyFont="1" applyFill="1" applyBorder="1" applyAlignment="1" applyProtection="1">
      <alignment horizontal="center" vertical="center" wrapText="1" shrinkToFit="1"/>
    </xf>
    <xf numFmtId="0" fontId="13" fillId="16" borderId="6" xfId="0" applyFont="1" applyFill="1" applyBorder="1" applyAlignment="1" applyProtection="1">
      <alignment horizontal="center" vertical="center" wrapText="1" shrinkToFit="1"/>
    </xf>
    <xf numFmtId="0" fontId="13" fillId="16" borderId="5" xfId="0" applyFont="1" applyFill="1" applyBorder="1" applyAlignment="1" applyProtection="1">
      <alignment horizontal="center" vertical="center" wrapText="1" shrinkToFit="1"/>
    </xf>
    <xf numFmtId="0" fontId="3" fillId="0" borderId="28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7" fillId="17" borderId="21" xfId="0" applyFont="1" applyFill="1" applyBorder="1" applyAlignment="1" applyProtection="1">
      <alignment horizontal="center" vertical="center" wrapText="1" shrinkToFit="1"/>
    </xf>
    <xf numFmtId="0" fontId="47" fillId="17" borderId="30" xfId="0" applyFont="1" applyFill="1" applyBorder="1" applyAlignment="1" applyProtection="1">
      <alignment horizontal="center" vertical="center" wrapText="1" shrinkToFit="1"/>
    </xf>
    <xf numFmtId="0" fontId="47" fillId="17" borderId="31" xfId="0" applyFont="1" applyFill="1" applyBorder="1" applyAlignment="1" applyProtection="1">
      <alignment horizontal="center" vertical="center" wrapText="1" shrinkToFit="1"/>
    </xf>
    <xf numFmtId="0" fontId="47" fillId="17" borderId="22" xfId="0" applyFont="1" applyFill="1" applyBorder="1" applyAlignment="1" applyProtection="1">
      <alignment horizontal="center" vertical="center" wrapText="1" shrinkToFit="1"/>
    </xf>
    <xf numFmtId="0" fontId="47" fillId="17" borderId="32" xfId="0" applyFont="1" applyFill="1" applyBorder="1" applyAlignment="1" applyProtection="1">
      <alignment horizontal="center" vertical="center" wrapText="1" shrinkToFit="1"/>
    </xf>
    <xf numFmtId="0" fontId="47" fillId="17" borderId="33" xfId="0" applyFont="1" applyFill="1" applyBorder="1" applyAlignment="1" applyProtection="1">
      <alignment horizontal="center" vertical="center" wrapText="1" shrinkToFit="1"/>
    </xf>
    <xf numFmtId="0" fontId="11" fillId="10" borderId="2" xfId="0" applyFont="1" applyFill="1" applyBorder="1" applyAlignment="1" applyProtection="1">
      <alignment horizontal="center" vertical="center" wrapText="1" shrinkToFit="1"/>
    </xf>
    <xf numFmtId="0" fontId="13" fillId="16" borderId="38" xfId="0" applyFont="1" applyFill="1" applyBorder="1" applyAlignment="1" applyProtection="1">
      <alignment horizontal="center" vertical="center" wrapText="1" shrinkToFit="1"/>
    </xf>
    <xf numFmtId="0" fontId="13" fillId="16" borderId="39" xfId="0" applyFont="1" applyFill="1" applyBorder="1" applyAlignment="1" applyProtection="1">
      <alignment horizontal="center" vertical="center" wrapText="1" shrinkToFit="1"/>
    </xf>
    <xf numFmtId="0" fontId="13" fillId="16" borderId="40" xfId="0" applyFont="1" applyFill="1" applyBorder="1" applyAlignment="1" applyProtection="1">
      <alignment horizontal="center" vertical="center" wrapText="1" shrinkToFit="1"/>
    </xf>
    <xf numFmtId="0" fontId="11" fillId="4" borderId="2" xfId="0" applyFont="1" applyFill="1" applyBorder="1" applyAlignment="1" applyProtection="1">
      <alignment horizontal="center" vertical="center" wrapText="1" shrinkToFit="1"/>
    </xf>
    <xf numFmtId="0" fontId="47" fillId="17" borderId="41" xfId="0" applyFont="1" applyFill="1" applyBorder="1" applyAlignment="1" applyProtection="1">
      <alignment horizontal="center" vertical="center" wrapText="1" shrinkToFit="1"/>
    </xf>
    <xf numFmtId="0" fontId="47" fillId="17" borderId="42" xfId="0" applyFont="1" applyFill="1" applyBorder="1" applyAlignment="1" applyProtection="1">
      <alignment horizontal="center" vertical="center" wrapText="1" shrinkToFit="1"/>
    </xf>
    <xf numFmtId="0" fontId="47" fillId="17" borderId="43" xfId="0" applyFont="1" applyFill="1" applyBorder="1" applyAlignment="1" applyProtection="1">
      <alignment horizontal="center" vertical="center" wrapText="1" shrinkToFit="1"/>
    </xf>
    <xf numFmtId="0" fontId="47" fillId="17" borderId="44" xfId="0" applyFont="1" applyFill="1" applyBorder="1" applyAlignment="1" applyProtection="1">
      <alignment horizontal="center" vertical="center" wrapText="1" shrinkToFit="1"/>
    </xf>
    <xf numFmtId="0" fontId="47" fillId="17" borderId="45" xfId="0" applyFont="1" applyFill="1" applyBorder="1" applyAlignment="1" applyProtection="1">
      <alignment horizontal="center" vertical="center" wrapText="1" shrinkToFit="1"/>
    </xf>
    <xf numFmtId="0" fontId="47" fillId="17" borderId="46" xfId="0" applyFont="1" applyFill="1" applyBorder="1" applyAlignment="1" applyProtection="1">
      <alignment horizontal="center" vertical="center" wrapText="1" shrinkToFit="1"/>
    </xf>
    <xf numFmtId="0" fontId="16" fillId="6" borderId="4" xfId="0" applyFont="1" applyFill="1" applyBorder="1" applyAlignment="1" applyProtection="1">
      <alignment horizontal="center" vertical="center" shrinkToFit="1"/>
    </xf>
    <xf numFmtId="0" fontId="16" fillId="6" borderId="34" xfId="0" applyFont="1" applyFill="1" applyBorder="1" applyAlignment="1" applyProtection="1">
      <alignment horizontal="center" vertical="center" shrinkToFit="1"/>
    </xf>
    <xf numFmtId="0" fontId="16" fillId="6" borderId="24" xfId="0" applyFont="1" applyFill="1" applyBorder="1" applyAlignment="1" applyProtection="1">
      <alignment horizontal="center" vertical="center" shrinkToFit="1"/>
    </xf>
    <xf numFmtId="14" fontId="6" fillId="6" borderId="4" xfId="0" applyNumberFormat="1" applyFont="1" applyFill="1" applyBorder="1" applyAlignment="1" applyProtection="1">
      <alignment horizontal="center" vertical="center" shrinkToFit="1"/>
    </xf>
    <xf numFmtId="14" fontId="6" fillId="6" borderId="24" xfId="0" applyNumberFormat="1" applyFont="1" applyFill="1" applyBorder="1" applyAlignment="1" applyProtection="1">
      <alignment horizontal="center" vertical="center" shrinkToFit="1"/>
    </xf>
    <xf numFmtId="0" fontId="34" fillId="18" borderId="1" xfId="0" applyFont="1" applyFill="1" applyBorder="1" applyAlignment="1" applyProtection="1">
      <alignment horizontal="center" vertical="center" shrinkToFit="1"/>
    </xf>
    <xf numFmtId="14" fontId="6" fillId="18" borderId="1" xfId="0" applyNumberFormat="1" applyFont="1" applyFill="1" applyBorder="1" applyAlignment="1" applyProtection="1">
      <alignment horizontal="center" vertical="center" shrinkToFit="1"/>
    </xf>
    <xf numFmtId="0" fontId="29" fillId="18" borderId="4" xfId="0" applyFont="1" applyFill="1" applyBorder="1" applyAlignment="1" applyProtection="1">
      <alignment horizontal="center" vertical="center" wrapText="1"/>
    </xf>
    <xf numFmtId="0" fontId="29" fillId="18" borderId="34" xfId="0" applyFont="1" applyFill="1" applyBorder="1" applyAlignment="1" applyProtection="1">
      <alignment horizontal="center" vertical="center" wrapText="1"/>
    </xf>
    <xf numFmtId="0" fontId="29" fillId="18" borderId="24" xfId="0" applyFont="1" applyFill="1" applyBorder="1" applyAlignment="1" applyProtection="1">
      <alignment horizontal="center" vertical="center" wrapText="1"/>
    </xf>
    <xf numFmtId="49" fontId="26" fillId="8" borderId="4" xfId="0" applyNumberFormat="1" applyFont="1" applyFill="1" applyBorder="1" applyAlignment="1" applyProtection="1">
      <alignment horizontal="left" vertical="center" shrinkToFit="1"/>
    </xf>
    <xf numFmtId="49" fontId="26" fillId="8" borderId="34" xfId="0" applyNumberFormat="1" applyFont="1" applyFill="1" applyBorder="1" applyAlignment="1" applyProtection="1">
      <alignment horizontal="left" vertical="center" shrinkToFit="1"/>
    </xf>
    <xf numFmtId="49" fontId="26" fillId="8" borderId="24" xfId="0" applyNumberFormat="1" applyFont="1" applyFill="1" applyBorder="1" applyAlignment="1" applyProtection="1">
      <alignment horizontal="left" vertical="center" shrinkToFit="1"/>
    </xf>
    <xf numFmtId="49" fontId="26" fillId="8" borderId="1" xfId="0" applyNumberFormat="1" applyFont="1" applyFill="1" applyBorder="1" applyAlignment="1" applyProtection="1">
      <alignment horizontal="left" vertical="center" shrinkToFit="1"/>
    </xf>
    <xf numFmtId="0" fontId="15" fillId="5" borderId="3" xfId="0" applyFont="1" applyFill="1" applyBorder="1" applyAlignment="1" applyProtection="1">
      <alignment horizontal="center" vertical="center" textRotation="90" wrapText="1" shrinkToFit="1"/>
    </xf>
    <xf numFmtId="0" fontId="15" fillId="5" borderId="5" xfId="0" applyFont="1" applyFill="1" applyBorder="1" applyAlignment="1" applyProtection="1">
      <alignment horizontal="center" vertical="center" textRotation="90" wrapText="1" shrinkToFi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1" fillId="2" borderId="51" xfId="0" applyNumberFormat="1" applyFont="1" applyFill="1" applyBorder="1" applyAlignment="1" applyProtection="1">
      <alignment horizontal="center" wrapText="1"/>
    </xf>
    <xf numFmtId="0" fontId="0" fillId="2" borderId="9" xfId="0" applyFill="1" applyBorder="1" applyProtection="1"/>
    <xf numFmtId="0" fontId="16" fillId="2" borderId="0" xfId="0" applyNumberFormat="1" applyFont="1" applyFill="1" applyBorder="1" applyAlignment="1" applyProtection="1">
      <alignment horizontal="center" wrapText="1"/>
    </xf>
    <xf numFmtId="2" fontId="1" fillId="2" borderId="51" xfId="0" applyNumberFormat="1" applyFont="1" applyFill="1" applyBorder="1" applyAlignment="1" applyProtection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 vertical="center" wrapText="1"/>
    </xf>
    <xf numFmtId="0" fontId="20" fillId="7" borderId="49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50" xfId="0" applyNumberFormat="1" applyFont="1" applyFill="1" applyBorder="1" applyAlignment="1" applyProtection="1">
      <alignment horizontal="center" vertical="center" wrapText="1"/>
      <protection locked="0"/>
    </xf>
    <xf numFmtId="2" fontId="60" fillId="21" borderId="0" xfId="0" applyNumberFormat="1" applyFont="1" applyFill="1" applyBorder="1" applyAlignment="1" applyProtection="1">
      <alignment horizontal="center" vertical="center" wrapText="1"/>
    </xf>
    <xf numFmtId="0" fontId="60" fillId="21" borderId="0" xfId="0" applyNumberFormat="1" applyFont="1" applyFill="1" applyBorder="1" applyAlignment="1" applyProtection="1">
      <alignment horizontal="center" vertical="center" wrapText="1"/>
    </xf>
    <xf numFmtId="0" fontId="1" fillId="2" borderId="5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26" fillId="4" borderId="4" xfId="0" applyNumberFormat="1" applyFont="1" applyFill="1" applyBorder="1" applyAlignment="1" applyProtection="1">
      <alignment horizontal="center" vertical="center" shrinkToFit="1"/>
    </xf>
    <xf numFmtId="0" fontId="26" fillId="4" borderId="34" xfId="0" applyNumberFormat="1" applyFont="1" applyFill="1" applyBorder="1" applyAlignment="1" applyProtection="1">
      <alignment horizontal="center" vertical="center" shrinkToFit="1"/>
    </xf>
    <xf numFmtId="0" fontId="26" fillId="4" borderId="24" xfId="0" applyNumberFormat="1" applyFont="1" applyFill="1" applyBorder="1" applyAlignment="1" applyProtection="1">
      <alignment horizontal="center" vertical="center" shrinkToFi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6" fillId="0" borderId="51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2" fontId="26" fillId="4" borderId="21" xfId="0" applyNumberFormat="1" applyFont="1" applyFill="1" applyBorder="1" applyAlignment="1" applyProtection="1">
      <alignment horizontal="center" vertical="center" wrapText="1"/>
    </xf>
    <xf numFmtId="2" fontId="26" fillId="4" borderId="30" xfId="0" applyNumberFormat="1" applyFont="1" applyFill="1" applyBorder="1" applyAlignment="1" applyProtection="1">
      <alignment horizontal="center" vertical="center" wrapText="1"/>
    </xf>
    <xf numFmtId="2" fontId="26" fillId="4" borderId="31" xfId="0" applyNumberFormat="1" applyFont="1" applyFill="1" applyBorder="1" applyAlignment="1" applyProtection="1">
      <alignment horizontal="center" vertical="center" wrapText="1"/>
    </xf>
    <xf numFmtId="2" fontId="26" fillId="4" borderId="23" xfId="0" applyNumberFormat="1" applyFont="1" applyFill="1" applyBorder="1" applyAlignment="1" applyProtection="1">
      <alignment horizontal="center" vertical="center" wrapText="1"/>
    </xf>
    <xf numFmtId="2" fontId="26" fillId="4" borderId="0" xfId="0" applyNumberFormat="1" applyFont="1" applyFill="1" applyBorder="1" applyAlignment="1" applyProtection="1">
      <alignment horizontal="center" vertical="center" wrapText="1"/>
    </xf>
    <xf numFmtId="2" fontId="26" fillId="4" borderId="36" xfId="0" applyNumberFormat="1" applyFont="1" applyFill="1" applyBorder="1" applyAlignment="1" applyProtection="1">
      <alignment horizontal="center" vertical="center" wrapText="1"/>
    </xf>
    <xf numFmtId="2" fontId="26" fillId="2" borderId="1" xfId="0" applyNumberFormat="1" applyFont="1" applyFill="1" applyBorder="1" applyAlignment="1" applyProtection="1">
      <alignment horizontal="center" vertical="center" wrapText="1"/>
    </xf>
    <xf numFmtId="2" fontId="27" fillId="2" borderId="1" xfId="0" applyNumberFormat="1" applyFont="1" applyFill="1" applyBorder="1" applyAlignment="1" applyProtection="1">
      <alignment horizontal="center" vertical="center" wrapText="1"/>
    </xf>
    <xf numFmtId="0" fontId="26" fillId="2" borderId="1" xfId="0" applyNumberFormat="1" applyFont="1" applyFill="1" applyBorder="1" applyAlignment="1" applyProtection="1">
      <alignment horizontal="center" vertical="center" shrinkToFit="1"/>
    </xf>
    <xf numFmtId="0" fontId="30" fillId="7" borderId="49" xfId="0" applyFont="1" applyFill="1" applyBorder="1" applyAlignment="1" applyProtection="1">
      <alignment horizontal="center" vertical="center" shrinkToFit="1"/>
    </xf>
    <xf numFmtId="0" fontId="30" fillId="7" borderId="0" xfId="0" applyFont="1" applyFill="1" applyBorder="1" applyAlignment="1" applyProtection="1">
      <alignment horizontal="center" vertical="center" shrinkToFit="1"/>
    </xf>
    <xf numFmtId="0" fontId="30" fillId="7" borderId="50" xfId="0" applyFont="1" applyFill="1" applyBorder="1" applyAlignment="1" applyProtection="1">
      <alignment horizontal="center" vertical="center" shrinkToFit="1"/>
    </xf>
    <xf numFmtId="0" fontId="30" fillId="7" borderId="18" xfId="0" applyFont="1" applyFill="1" applyBorder="1" applyAlignment="1" applyProtection="1">
      <alignment horizontal="center" vertical="center" wrapText="1"/>
    </xf>
    <xf numFmtId="0" fontId="30" fillId="7" borderId="20" xfId="0" applyFont="1" applyFill="1" applyBorder="1" applyAlignment="1" applyProtection="1">
      <alignment horizontal="center" vertical="center" wrapText="1"/>
    </xf>
    <xf numFmtId="0" fontId="30" fillId="7" borderId="19" xfId="0" applyFont="1" applyFill="1" applyBorder="1" applyAlignment="1" applyProtection="1">
      <alignment horizontal="center" vertical="center" wrapText="1"/>
    </xf>
    <xf numFmtId="2" fontId="26" fillId="2" borderId="3" xfId="0" applyNumberFormat="1" applyFont="1" applyFill="1" applyBorder="1" applyAlignment="1" applyProtection="1">
      <alignment horizontal="center" textRotation="90" wrapText="1"/>
    </xf>
    <xf numFmtId="2" fontId="26" fillId="2" borderId="6" xfId="0" applyNumberFormat="1" applyFont="1" applyFill="1" applyBorder="1" applyAlignment="1" applyProtection="1">
      <alignment horizontal="center" textRotation="90" wrapText="1"/>
    </xf>
    <xf numFmtId="0" fontId="31" fillId="7" borderId="49" xfId="0" applyFont="1" applyFill="1" applyBorder="1" applyAlignment="1" applyProtection="1">
      <alignment horizontal="center" vertical="center" shrinkToFit="1"/>
    </xf>
    <xf numFmtId="0" fontId="31" fillId="7" borderId="0" xfId="0" applyFont="1" applyFill="1" applyBorder="1" applyAlignment="1" applyProtection="1">
      <alignment horizontal="center" vertical="center" shrinkToFit="1"/>
    </xf>
    <xf numFmtId="0" fontId="31" fillId="7" borderId="50" xfId="0" applyFont="1" applyFill="1" applyBorder="1" applyAlignment="1" applyProtection="1">
      <alignment horizontal="center" vertical="center" shrinkToFit="1"/>
    </xf>
    <xf numFmtId="0" fontId="21" fillId="7" borderId="27" xfId="0" applyNumberFormat="1" applyFont="1" applyFill="1" applyBorder="1" applyAlignment="1" applyProtection="1">
      <alignment horizontal="center" wrapText="1"/>
    </xf>
    <xf numFmtId="0" fontId="21" fillId="7" borderId="28" xfId="0" applyNumberFormat="1" applyFont="1" applyFill="1" applyBorder="1" applyAlignment="1" applyProtection="1">
      <alignment horizontal="center" wrapText="1"/>
    </xf>
    <xf numFmtId="0" fontId="21" fillId="7" borderId="29" xfId="0" applyNumberFormat="1" applyFont="1" applyFill="1" applyBorder="1" applyAlignment="1" applyProtection="1">
      <alignment horizontal="center" wrapText="1"/>
    </xf>
    <xf numFmtId="14" fontId="20" fillId="7" borderId="49" xfId="0" applyNumberFormat="1" applyFont="1" applyFill="1" applyBorder="1" applyAlignment="1" applyProtection="1">
      <alignment horizontal="center" vertical="center" wrapText="1"/>
      <protection locked="0"/>
    </xf>
    <xf numFmtId="0" fontId="31" fillId="7" borderId="49" xfId="0" applyFont="1" applyFill="1" applyBorder="1" applyAlignment="1" applyProtection="1">
      <alignment horizontal="center" vertical="center" wrapText="1" shrinkToFit="1"/>
    </xf>
    <xf numFmtId="0" fontId="31" fillId="7" borderId="0" xfId="0" applyFont="1" applyFill="1" applyBorder="1" applyAlignment="1" applyProtection="1">
      <alignment horizontal="center" vertical="center" wrapText="1" shrinkToFit="1"/>
    </xf>
    <xf numFmtId="0" fontId="31" fillId="7" borderId="50" xfId="0" applyFont="1" applyFill="1" applyBorder="1" applyAlignment="1" applyProtection="1">
      <alignment horizontal="center" vertical="center" wrapText="1" shrinkToFit="1"/>
    </xf>
    <xf numFmtId="0" fontId="31" fillId="7" borderId="18" xfId="0" applyFont="1" applyFill="1" applyBorder="1" applyAlignment="1" applyProtection="1">
      <alignment horizontal="center" vertical="center" wrapText="1" shrinkToFit="1"/>
    </xf>
    <xf numFmtId="0" fontId="31" fillId="7" borderId="20" xfId="0" applyFont="1" applyFill="1" applyBorder="1" applyAlignment="1" applyProtection="1">
      <alignment horizontal="center" vertical="center" wrapText="1" shrinkToFit="1"/>
    </xf>
    <xf numFmtId="0" fontId="31" fillId="7" borderId="19" xfId="0" applyFont="1" applyFill="1" applyBorder="1" applyAlignment="1" applyProtection="1">
      <alignment horizontal="center" vertical="center" wrapText="1" shrinkToFit="1"/>
    </xf>
    <xf numFmtId="0" fontId="16" fillId="2" borderId="8" xfId="0" applyNumberFormat="1" applyFont="1" applyFill="1" applyBorder="1" applyAlignment="1" applyProtection="1">
      <alignment horizontal="center" wrapText="1"/>
    </xf>
    <xf numFmtId="0" fontId="16" fillId="2" borderId="51" xfId="0" applyNumberFormat="1" applyFont="1" applyFill="1" applyBorder="1" applyAlignment="1" applyProtection="1">
      <alignment horizontal="center" wrapText="1"/>
    </xf>
    <xf numFmtId="0" fontId="16" fillId="2" borderId="49" xfId="0" applyNumberFormat="1" applyFont="1" applyFill="1" applyBorder="1" applyAlignment="1" applyProtection="1">
      <alignment wrapText="1"/>
    </xf>
    <xf numFmtId="0" fontId="16" fillId="2" borderId="0" xfId="0" applyNumberFormat="1" applyFont="1" applyFill="1" applyBorder="1" applyAlignment="1" applyProtection="1">
      <alignment wrapText="1"/>
    </xf>
    <xf numFmtId="2" fontId="16" fillId="2" borderId="49" xfId="0" applyNumberFormat="1" applyFont="1" applyFill="1" applyBorder="1" applyAlignment="1" applyProtection="1">
      <alignment wrapText="1"/>
    </xf>
    <xf numFmtId="2" fontId="16" fillId="2" borderId="0" xfId="0" applyNumberFormat="1" applyFont="1" applyFill="1" applyBorder="1" applyAlignment="1" applyProtection="1">
      <alignment wrapText="1"/>
    </xf>
    <xf numFmtId="0" fontId="16" fillId="2" borderId="7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wrapText="1"/>
    </xf>
    <xf numFmtId="2" fontId="1" fillId="2" borderId="9" xfId="0" applyNumberFormat="1" applyFont="1" applyFill="1" applyBorder="1" applyAlignment="1" applyProtection="1">
      <alignment horizontal="center" wrapText="1"/>
    </xf>
    <xf numFmtId="2" fontId="1" fillId="2" borderId="7" xfId="0" applyNumberFormat="1" applyFont="1" applyFill="1" applyBorder="1" applyAlignment="1" applyProtection="1">
      <alignment horizontal="center" wrapText="1"/>
    </xf>
    <xf numFmtId="0" fontId="15" fillId="5" borderId="1" xfId="0" applyFont="1" applyFill="1" applyBorder="1" applyAlignment="1" applyProtection="1">
      <alignment horizontal="center" vertical="center" wrapText="1" shrinkToFit="1"/>
    </xf>
    <xf numFmtId="14" fontId="6" fillId="18" borderId="52" xfId="0" applyNumberFormat="1" applyFont="1" applyFill="1" applyBorder="1" applyAlignment="1" applyProtection="1">
      <alignment horizontal="center" vertical="center" shrinkToFit="1"/>
    </xf>
    <xf numFmtId="14" fontId="6" fillId="18" borderId="53" xfId="0" applyNumberFormat="1" applyFont="1" applyFill="1" applyBorder="1" applyAlignment="1" applyProtection="1">
      <alignment horizontal="center" vertical="center" shrinkToFit="1"/>
    </xf>
    <xf numFmtId="14" fontId="6" fillId="18" borderId="54" xfId="0" applyNumberFormat="1" applyFont="1" applyFill="1" applyBorder="1" applyAlignment="1" applyProtection="1">
      <alignment horizontal="center" vertical="center" shrinkToFit="1"/>
    </xf>
    <xf numFmtId="14" fontId="6" fillId="18" borderId="55" xfId="0" applyNumberFormat="1" applyFont="1" applyFill="1" applyBorder="1" applyAlignment="1" applyProtection="1">
      <alignment horizontal="center" vertical="center" shrinkToFit="1"/>
    </xf>
    <xf numFmtId="14" fontId="6" fillId="18" borderId="56" xfId="0" applyNumberFormat="1" applyFont="1" applyFill="1" applyBorder="1" applyAlignment="1" applyProtection="1">
      <alignment horizontal="center" vertical="center" shrinkToFit="1"/>
    </xf>
    <xf numFmtId="14" fontId="6" fillId="18" borderId="57" xfId="0" applyNumberFormat="1" applyFont="1" applyFill="1" applyBorder="1" applyAlignment="1" applyProtection="1">
      <alignment horizontal="center" vertical="center" shrinkToFit="1"/>
    </xf>
    <xf numFmtId="0" fontId="34" fillId="18" borderId="4" xfId="0" applyFont="1" applyFill="1" applyBorder="1" applyAlignment="1" applyProtection="1">
      <alignment horizontal="center" vertical="center" shrinkToFit="1"/>
    </xf>
    <xf numFmtId="14" fontId="6" fillId="6" borderId="18" xfId="0" applyNumberFormat="1" applyFont="1" applyFill="1" applyBorder="1" applyAlignment="1" applyProtection="1">
      <alignment horizontal="center" vertical="center" shrinkToFit="1"/>
    </xf>
    <xf numFmtId="14" fontId="6" fillId="6" borderId="19" xfId="0" applyNumberFormat="1" applyFont="1" applyFill="1" applyBorder="1" applyAlignment="1" applyProtection="1">
      <alignment horizontal="center" vertical="center" shrinkToFit="1"/>
    </xf>
    <xf numFmtId="0" fontId="15" fillId="5" borderId="33" xfId="0" applyFont="1" applyFill="1" applyBorder="1" applyAlignment="1" applyProtection="1">
      <alignment horizontal="center" vertical="center" wrapText="1" shrinkToFit="1"/>
    </xf>
    <xf numFmtId="0" fontId="15" fillId="5" borderId="24" xfId="0" applyFont="1" applyFill="1" applyBorder="1" applyAlignment="1" applyProtection="1">
      <alignment horizontal="center" vertical="center" wrapText="1" shrinkToFit="1"/>
    </xf>
    <xf numFmtId="2" fontId="26" fillId="2" borderId="7" xfId="0" applyNumberFormat="1" applyFont="1" applyFill="1" applyBorder="1" applyAlignment="1" applyProtection="1">
      <alignment horizontal="center" vertical="center" wrapText="1"/>
    </xf>
    <xf numFmtId="2" fontId="27" fillId="2" borderId="24" xfId="0" applyNumberFormat="1" applyFont="1" applyFill="1" applyBorder="1" applyAlignment="1" applyProtection="1">
      <alignment horizontal="center" vertical="center" wrapText="1"/>
    </xf>
    <xf numFmtId="2" fontId="26" fillId="2" borderId="7" xfId="0" applyNumberFormat="1" applyFont="1" applyFill="1" applyBorder="1" applyAlignment="1" applyProtection="1">
      <alignment horizontal="center" textRotation="90" wrapText="1"/>
    </xf>
    <xf numFmtId="2" fontId="26" fillId="2" borderId="31" xfId="0" applyNumberFormat="1" applyFont="1" applyFill="1" applyBorder="1" applyAlignment="1" applyProtection="1">
      <alignment horizontal="center" textRotation="90" wrapText="1"/>
    </xf>
    <xf numFmtId="2" fontId="26" fillId="2" borderId="36" xfId="0" applyNumberFormat="1" applyFont="1" applyFill="1" applyBorder="1" applyAlignment="1" applyProtection="1">
      <alignment horizontal="center" textRotation="90" wrapText="1"/>
    </xf>
    <xf numFmtId="2" fontId="1" fillId="2" borderId="8" xfId="0" applyNumberFormat="1" applyFont="1" applyFill="1" applyBorder="1" applyAlignment="1" applyProtection="1">
      <alignment horizontal="center" wrapText="1"/>
    </xf>
    <xf numFmtId="0" fontId="23" fillId="7" borderId="27" xfId="0" applyFont="1" applyFill="1" applyBorder="1" applyAlignment="1" applyProtection="1">
      <alignment horizontal="center" vertical="center"/>
    </xf>
    <xf numFmtId="0" fontId="23" fillId="7" borderId="29" xfId="0" applyFont="1" applyFill="1" applyBorder="1" applyAlignment="1" applyProtection="1">
      <alignment horizontal="center" vertical="center"/>
    </xf>
    <xf numFmtId="0" fontId="38" fillId="7" borderId="49" xfId="0" applyFont="1" applyFill="1" applyBorder="1" applyAlignment="1" applyProtection="1">
      <alignment horizontal="center" vertical="center" wrapText="1"/>
    </xf>
    <xf numFmtId="0" fontId="38" fillId="7" borderId="50" xfId="0" applyFont="1" applyFill="1" applyBorder="1" applyAlignment="1" applyProtection="1">
      <alignment horizontal="center" vertical="center" wrapText="1"/>
    </xf>
    <xf numFmtId="0" fontId="38" fillId="7" borderId="18" xfId="0" applyFont="1" applyFill="1" applyBorder="1" applyAlignment="1" applyProtection="1">
      <alignment horizontal="center" vertical="center" wrapText="1"/>
    </xf>
    <xf numFmtId="0" fontId="38" fillId="7" borderId="19" xfId="0" applyFont="1" applyFill="1" applyBorder="1" applyAlignment="1" applyProtection="1">
      <alignment horizontal="center" vertical="center" wrapText="1"/>
    </xf>
    <xf numFmtId="0" fontId="38" fillId="7" borderId="49" xfId="0" applyFont="1" applyFill="1" applyBorder="1" applyAlignment="1" applyProtection="1">
      <alignment horizontal="center" vertical="center"/>
      <protection locked="0"/>
    </xf>
    <xf numFmtId="0" fontId="38" fillId="7" borderId="0" xfId="0" applyFont="1" applyFill="1" applyBorder="1" applyAlignment="1" applyProtection="1">
      <alignment horizontal="center" vertical="center"/>
      <protection locked="0"/>
    </xf>
    <xf numFmtId="0" fontId="38" fillId="7" borderId="50" xfId="0" applyFont="1" applyFill="1" applyBorder="1" applyAlignment="1" applyProtection="1">
      <alignment horizontal="center" vertical="center"/>
      <protection locked="0"/>
    </xf>
    <xf numFmtId="0" fontId="38" fillId="7" borderId="49" xfId="0" applyFont="1" applyFill="1" applyBorder="1" applyAlignment="1" applyProtection="1">
      <alignment horizontal="center" vertical="center"/>
    </xf>
    <xf numFmtId="0" fontId="38" fillId="7" borderId="0" xfId="0" applyFont="1" applyFill="1" applyBorder="1" applyAlignment="1" applyProtection="1">
      <alignment horizontal="center" vertical="center"/>
    </xf>
    <xf numFmtId="0" fontId="38" fillId="7" borderId="50" xfId="0" applyFont="1" applyFill="1" applyBorder="1" applyAlignment="1" applyProtection="1">
      <alignment horizontal="center" vertical="center"/>
    </xf>
    <xf numFmtId="14" fontId="38" fillId="7" borderId="49" xfId="0" applyNumberFormat="1" applyFont="1" applyFill="1" applyBorder="1" applyAlignment="1" applyProtection="1">
      <alignment horizontal="center" vertical="center"/>
      <protection locked="0"/>
    </xf>
    <xf numFmtId="0" fontId="23" fillId="7" borderId="28" xfId="0" applyFont="1" applyFill="1" applyBorder="1" applyAlignment="1" applyProtection="1">
      <alignment horizontal="center" vertical="center"/>
    </xf>
    <xf numFmtId="0" fontId="37" fillId="0" borderId="1" xfId="0" applyNumberFormat="1" applyFont="1" applyBorder="1" applyAlignment="1" applyProtection="1">
      <alignment horizontal="center" vertical="center" wrapText="1" shrinkToFit="1"/>
    </xf>
    <xf numFmtId="0" fontId="38" fillId="0" borderId="1" xfId="0" applyNumberFormat="1" applyFont="1" applyBorder="1" applyAlignment="1" applyProtection="1">
      <alignment horizontal="center" vertical="center" wrapText="1"/>
    </xf>
    <xf numFmtId="0" fontId="25" fillId="2" borderId="0" xfId="0" applyFont="1" applyFill="1" applyAlignment="1" applyProtection="1">
      <alignment horizontal="center" vertical="top" wrapText="1"/>
    </xf>
    <xf numFmtId="0" fontId="25" fillId="2" borderId="0" xfId="0" applyFont="1" applyFill="1" applyAlignment="1" applyProtection="1">
      <alignment horizontal="center" vertical="top"/>
    </xf>
    <xf numFmtId="0" fontId="16" fillId="2" borderId="49" xfId="0" applyNumberFormat="1" applyFont="1" applyFill="1" applyBorder="1" applyAlignment="1" applyProtection="1">
      <alignment horizontal="center" vertical="top" wrapText="1"/>
    </xf>
    <xf numFmtId="0" fontId="16" fillId="2" borderId="0" xfId="0" applyNumberFormat="1" applyFont="1" applyFill="1" applyBorder="1" applyAlignment="1" applyProtection="1">
      <alignment horizontal="center" vertical="top" wrapText="1"/>
    </xf>
    <xf numFmtId="0" fontId="37" fillId="0" borderId="1" xfId="0" applyNumberFormat="1" applyFont="1" applyBorder="1" applyAlignment="1" applyProtection="1">
      <alignment horizontal="center" vertical="center" wrapText="1"/>
    </xf>
    <xf numFmtId="0" fontId="38" fillId="0" borderId="1" xfId="0" applyFont="1" applyBorder="1" applyAlignment="1" applyProtection="1">
      <alignment horizontal="center" vertical="center" wrapText="1"/>
    </xf>
    <xf numFmtId="0" fontId="37" fillId="0" borderId="1" xfId="0" applyNumberFormat="1" applyFont="1" applyBorder="1" applyAlignment="1" applyProtection="1">
      <alignment horizontal="center" vertical="center" shrinkToFit="1"/>
    </xf>
    <xf numFmtId="0" fontId="38" fillId="0" borderId="1" xfId="0" applyFont="1" applyBorder="1" applyAlignment="1" applyProtection="1">
      <alignment horizontal="center" vertical="center" shrinkToFit="1"/>
    </xf>
    <xf numFmtId="0" fontId="37" fillId="0" borderId="3" xfId="0" applyNumberFormat="1" applyFont="1" applyBorder="1" applyAlignment="1" applyProtection="1">
      <alignment horizontal="center" vertical="center" wrapText="1"/>
    </xf>
    <xf numFmtId="0" fontId="37" fillId="0" borderId="5" xfId="0" applyNumberFormat="1" applyFont="1" applyBorder="1" applyAlignment="1" applyProtection="1">
      <alignment horizontal="center" vertical="center" wrapText="1"/>
    </xf>
    <xf numFmtId="0" fontId="41" fillId="0" borderId="1" xfId="0" applyNumberFormat="1" applyFont="1" applyBorder="1" applyAlignment="1" applyProtection="1">
      <alignment horizontal="left" vertical="center" shrinkToFit="1"/>
    </xf>
    <xf numFmtId="0" fontId="16" fillId="2" borderId="8" xfId="0" applyNumberFormat="1" applyFont="1" applyFill="1" applyBorder="1" applyAlignment="1" applyProtection="1">
      <alignment horizontal="center" vertical="center" wrapText="1"/>
    </xf>
    <xf numFmtId="0" fontId="16" fillId="2" borderId="51" xfId="0" applyNumberFormat="1" applyFont="1" applyFill="1" applyBorder="1" applyAlignment="1" applyProtection="1">
      <alignment horizontal="center" vertical="center" wrapText="1"/>
    </xf>
    <xf numFmtId="0" fontId="16" fillId="2" borderId="9" xfId="0" applyNumberFormat="1" applyFont="1" applyFill="1" applyBorder="1" applyAlignment="1" applyProtection="1">
      <alignment horizontal="center" vertical="center" wrapText="1"/>
    </xf>
    <xf numFmtId="0" fontId="36" fillId="0" borderId="3" xfId="0" applyFont="1" applyBorder="1" applyAlignment="1" applyProtection="1">
      <alignment horizontal="center" vertical="center" wrapText="1" shrinkToFit="1"/>
    </xf>
    <xf numFmtId="0" fontId="36" fillId="0" borderId="5" xfId="0" applyFont="1" applyBorder="1" applyAlignment="1" applyProtection="1">
      <alignment horizontal="center" vertical="center" shrinkToFit="1"/>
    </xf>
    <xf numFmtId="0" fontId="36" fillId="0" borderId="1" xfId="0" applyFont="1" applyBorder="1" applyAlignment="1" applyProtection="1">
      <alignment horizontal="center" vertical="center" shrinkToFit="1"/>
    </xf>
    <xf numFmtId="0" fontId="39" fillId="2" borderId="21" xfId="0" applyFont="1" applyFill="1" applyBorder="1" applyAlignment="1" applyProtection="1">
      <alignment horizontal="center" vertical="center"/>
    </xf>
    <xf numFmtId="0" fontId="39" fillId="2" borderId="30" xfId="0" applyFont="1" applyFill="1" applyBorder="1" applyAlignment="1" applyProtection="1">
      <alignment horizontal="center" vertical="center"/>
    </xf>
    <xf numFmtId="0" fontId="39" fillId="2" borderId="31" xfId="0" applyFont="1" applyFill="1" applyBorder="1" applyAlignment="1" applyProtection="1">
      <alignment horizontal="center" vertical="center"/>
    </xf>
    <xf numFmtId="0" fontId="40" fillId="2" borderId="23" xfId="0" applyNumberFormat="1" applyFont="1" applyFill="1" applyBorder="1" applyAlignment="1" applyProtection="1">
      <alignment horizontal="center" vertical="center" wrapText="1"/>
    </xf>
    <xf numFmtId="0" fontId="40" fillId="2" borderId="0" xfId="0" applyNumberFormat="1" applyFont="1" applyFill="1" applyBorder="1" applyAlignment="1" applyProtection="1">
      <alignment horizontal="center" vertical="center" wrapText="1"/>
    </xf>
    <xf numFmtId="0" fontId="40" fillId="2" borderId="36" xfId="0" applyNumberFormat="1" applyFont="1" applyFill="1" applyBorder="1" applyAlignment="1" applyProtection="1">
      <alignment horizontal="center" vertical="center" wrapText="1"/>
    </xf>
    <xf numFmtId="0" fontId="40" fillId="2" borderId="22" xfId="0" applyNumberFormat="1" applyFont="1" applyFill="1" applyBorder="1" applyAlignment="1" applyProtection="1">
      <alignment horizontal="center" vertical="center" shrinkToFit="1"/>
    </xf>
    <xf numFmtId="0" fontId="40" fillId="2" borderId="32" xfId="0" applyNumberFormat="1" applyFont="1" applyFill="1" applyBorder="1" applyAlignment="1" applyProtection="1">
      <alignment horizontal="center" vertical="center" shrinkToFit="1"/>
    </xf>
    <xf numFmtId="0" fontId="40" fillId="2" borderId="33" xfId="0" applyNumberFormat="1" applyFont="1" applyFill="1" applyBorder="1" applyAlignment="1" applyProtection="1">
      <alignment horizontal="center" vertical="center" shrinkToFit="1"/>
    </xf>
    <xf numFmtId="0" fontId="41" fillId="0" borderId="4" xfId="0" applyNumberFormat="1" applyFont="1" applyBorder="1" applyAlignment="1" applyProtection="1">
      <alignment horizontal="left" vertical="center" shrinkToFit="1"/>
    </xf>
    <xf numFmtId="0" fontId="41" fillId="0" borderId="34" xfId="0" applyNumberFormat="1" applyFont="1" applyBorder="1" applyAlignment="1" applyProtection="1">
      <alignment horizontal="left" vertical="center" shrinkToFit="1"/>
    </xf>
    <xf numFmtId="0" fontId="44" fillId="2" borderId="0" xfId="0" applyNumberFormat="1" applyFont="1" applyFill="1" applyBorder="1" applyAlignment="1" applyProtection="1">
      <alignment horizontal="center" vertical="center" wrapText="1"/>
    </xf>
    <xf numFmtId="2" fontId="44" fillId="2" borderId="0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25" fillId="4" borderId="21" xfId="0" applyFont="1" applyFill="1" applyBorder="1" applyAlignment="1" applyProtection="1">
      <alignment horizontal="center" vertical="center"/>
    </xf>
    <xf numFmtId="0" fontId="25" fillId="4" borderId="30" xfId="0" applyFont="1" applyFill="1" applyBorder="1" applyAlignment="1" applyProtection="1">
      <alignment horizontal="center" vertical="center"/>
    </xf>
    <xf numFmtId="0" fontId="25" fillId="4" borderId="22" xfId="0" applyFont="1" applyFill="1" applyBorder="1" applyAlignment="1" applyProtection="1">
      <alignment horizontal="center" vertical="center"/>
    </xf>
    <xf numFmtId="0" fontId="25" fillId="4" borderId="32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23" fillId="4" borderId="3" xfId="0" applyFont="1" applyFill="1" applyBorder="1" applyAlignment="1" applyProtection="1">
      <alignment horizontal="center" vertical="center"/>
    </xf>
    <xf numFmtId="0" fontId="23" fillId="4" borderId="5" xfId="0" applyFont="1" applyFill="1" applyBorder="1" applyAlignment="1" applyProtection="1">
      <alignment horizontal="center" vertical="center"/>
    </xf>
    <xf numFmtId="0" fontId="46" fillId="2" borderId="0" xfId="0" applyFont="1" applyFill="1" applyBorder="1" applyAlignment="1" applyProtection="1">
      <alignment vertical="center"/>
    </xf>
    <xf numFmtId="0" fontId="16" fillId="2" borderId="8" xfId="0" applyNumberFormat="1" applyFont="1" applyFill="1" applyBorder="1" applyAlignment="1" applyProtection="1">
      <alignment horizontal="center" vertical="center"/>
    </xf>
    <xf numFmtId="0" fontId="16" fillId="2" borderId="51" xfId="0" applyNumberFormat="1" applyFont="1" applyFill="1" applyBorder="1" applyAlignment="1" applyProtection="1">
      <alignment horizontal="center" vertical="center"/>
    </xf>
    <xf numFmtId="2" fontId="1" fillId="2" borderId="58" xfId="0" applyNumberFormat="1" applyFont="1" applyFill="1" applyBorder="1" applyAlignment="1" applyProtection="1">
      <alignment horizontal="center" vertical="center" wrapText="1"/>
    </xf>
    <xf numFmtId="2" fontId="1" fillId="2" borderId="49" xfId="0" applyNumberFormat="1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</xf>
    <xf numFmtId="0" fontId="25" fillId="2" borderId="0" xfId="0" applyFont="1" applyFill="1" applyAlignment="1" applyProtection="1">
      <alignment horizontal="left" vertical="center"/>
    </xf>
  </cellXfs>
  <cellStyles count="2">
    <cellStyle name="Köprü" xfId="1" builtinId="8"/>
    <cellStyle name="Normal" xfId="0" builtinId="0"/>
  </cellStyles>
  <dxfs count="43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78970736151"/>
          <c:y val="3.87933153925379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Val val="1"/>
          </c:dLbls>
          <c:cat>
            <c:strRef>
              <c:f>'1. Sınav'!$F$5:$AS$5</c:f>
              <c:strCache>
                <c:ptCount val="2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10.SORU</c:v>
                </c:pt>
                <c:pt idx="10">
                  <c:v>11.SORU</c:v>
                </c:pt>
                <c:pt idx="11">
                  <c:v>12.SORU</c:v>
                </c:pt>
                <c:pt idx="12">
                  <c:v>13.SORU</c:v>
                </c:pt>
                <c:pt idx="13">
                  <c:v>14.SORU</c:v>
                </c:pt>
                <c:pt idx="14">
                  <c:v>15.SORU</c:v>
                </c:pt>
                <c:pt idx="15">
                  <c:v>16.SORU</c:v>
                </c:pt>
                <c:pt idx="16">
                  <c:v>17.SORU</c:v>
                </c:pt>
                <c:pt idx="17">
                  <c:v>18.SORU</c:v>
                </c:pt>
                <c:pt idx="18">
                  <c:v>19.SORU</c:v>
                </c:pt>
                <c:pt idx="19">
                  <c:v>20.SORU</c:v>
                </c:pt>
              </c:strCache>
            </c:strRef>
          </c:cat>
          <c:val>
            <c:numRef>
              <c:f>'1. Sınav'!$F$55:$AS$55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/>
        <c:axId val="114015616"/>
        <c:axId val="114324992"/>
      </c:barChart>
      <c:catAx>
        <c:axId val="114015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1409418861"/>
              <c:y val="0.892243153150160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324992"/>
        <c:crosses val="autoZero"/>
        <c:auto val="1"/>
        <c:lblAlgn val="ctr"/>
        <c:lblOffset val="100"/>
        <c:tickLblSkip val="1"/>
        <c:tickMarkSkip val="1"/>
      </c:catAx>
      <c:valAx>
        <c:axId val="114324992"/>
        <c:scaling>
          <c:orientation val="minMax"/>
          <c:max val="10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28881475487E-2"/>
              <c:y val="0.3017247527603353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015616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49201359234484415"/>
          <c:y val="4.95048798511836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447316242942928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</c:dLbls>
          <c:val>
            <c:numRef>
              <c:f>'3. Sınav'!$I$91:$I$92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</c:dLbls>
          <c:val>
            <c:numRef>
              <c:f>'3. Sınav'!$J$91:$J$92</c:f>
              <c:numCache>
                <c:formatCode>0.00</c:formatCode>
                <c:ptCount val="2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</c:dLbls>
          <c:val>
            <c:numRef>
              <c:f>'3. Sınav'!$K$91:$K$92</c:f>
              <c:numCache>
                <c:formatCode>0.00</c:formatCode>
                <c:ptCount val="2"/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27932597774"/>
          <c:y val="0.2871289147109039"/>
          <c:w val="0.12779601609359958"/>
          <c:h val="0.43564355426445484"/>
        </c:manualLayout>
      </c:layout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0.16190526384320394"/>
          <c:y val="9.5541698415413615E-2"/>
          <c:w val="0.80000248016641917"/>
          <c:h val="0.5987279767365916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Val val="1"/>
          </c:dLbls>
          <c:cat>
            <c:strRef>
              <c:f>'3.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'3.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axId val="119452800"/>
        <c:axId val="119454720"/>
      </c:barChart>
      <c:catAx>
        <c:axId val="119452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6119328548"/>
              <c:y val="0.84076706036745408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454720"/>
        <c:crosses val="autoZero"/>
        <c:auto val="1"/>
        <c:lblAlgn val="ctr"/>
        <c:lblOffset val="100"/>
        <c:tickLblSkip val="1"/>
        <c:tickMarkSkip val="1"/>
      </c:catAx>
      <c:valAx>
        <c:axId val="11945472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685227430681E-2"/>
              <c:y val="0.114650262467191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452800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84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CatName val="1"/>
            <c:showPercent val="1"/>
            <c:showLeaderLines val="1"/>
          </c:dLbls>
          <c:cat>
            <c:strRef>
              <c:f>'3.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'3.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38095238083"/>
          <c:y val="0.13917548185264725"/>
          <c:w val="0.32247581552305971"/>
          <c:h val="0.721649566531456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0.18705035971223039"/>
          <c:y val="9.4340202069833914E-2"/>
          <c:w val="0.76978417266187127"/>
          <c:h val="0.5974879464422807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Val val="1"/>
          </c:dLbls>
          <c:cat>
            <c:strRef>
              <c:f>'D. Sonu'!$D$51:$D$55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Sonu'!$E$51:$E$55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axId val="120028160"/>
        <c:axId val="120046720"/>
      </c:barChart>
      <c:catAx>
        <c:axId val="120028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61134159305358"/>
              <c:y val="0.842772577956057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046720"/>
        <c:crosses val="autoZero"/>
        <c:auto val="1"/>
        <c:lblAlgn val="ctr"/>
        <c:lblOffset val="100"/>
        <c:tickLblSkip val="1"/>
        <c:tickMarkSkip val="1"/>
      </c:catAx>
      <c:valAx>
        <c:axId val="12004672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3.2373964007187284E-2"/>
              <c:y val="0.113208207464632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028160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48928629472917318"/>
          <c:y val="5.26312335958005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928604437437996"/>
          <c:y val="0.21052631578947378"/>
          <c:w val="0.20714321837196295"/>
          <c:h val="0.610526315789473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</c:dLbls>
          <c:val>
            <c:numRef>
              <c:f>'D. Sonu'!$H$63:$H$64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0714396465566367"/>
          <c:y val="0.27368438320209987"/>
          <c:w val="0.14285762322414317"/>
          <c:h val="0.46315835520559934"/>
        </c:manualLayout>
      </c:layout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0.18918918918918928"/>
          <c:y val="0.29559929981881294"/>
          <c:w val="0.25337837837837857"/>
          <c:h val="0.47170101034916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/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CatName val="1"/>
            <c:showPercent val="1"/>
            <c:showLeaderLines val="1"/>
          </c:dLbls>
          <c:cat>
            <c:strRef>
              <c:f>'D. Sonu'!$D$51:$D$56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Sonu'!$E$51:$E$55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51345700431505"/>
          <c:y val="6.2893742055827942E-2"/>
          <c:w val="0.33445936207126653"/>
          <c:h val="0.8805084270126609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49201359234484415"/>
          <c:y val="4.95048798511836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447316242942928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</c:dLbls>
          <c:val>
            <c:numRef>
              <c:f>'1. Sınav'!$I$91:$I$92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</c:dLbls>
          <c:val>
            <c:numRef>
              <c:f>'1. Sınav'!$J$91:$J$92</c:f>
              <c:numCache>
                <c:formatCode>0.00</c:formatCode>
                <c:ptCount val="2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</c:dLbls>
          <c:val>
            <c:numRef>
              <c:f>'1. Sınav'!$K$91:$K$92</c:f>
              <c:numCache>
                <c:formatCode>0.00</c:formatCode>
                <c:ptCount val="2"/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27932597774"/>
          <c:y val="0.2871289147109039"/>
          <c:w val="0.12779601609359958"/>
          <c:h val="0.43564355426445484"/>
        </c:manualLayout>
      </c:layout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0.16190526384320394"/>
          <c:y val="9.5541698415413615E-2"/>
          <c:w val="0.80000248016641917"/>
          <c:h val="0.5987279767365916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Val val="1"/>
          </c:dLbls>
          <c:cat>
            <c:strRef>
              <c:f>'1.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axId val="115352704"/>
        <c:axId val="115354624"/>
      </c:barChart>
      <c:catAx>
        <c:axId val="115352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6119328548"/>
              <c:y val="0.84076706036745408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354624"/>
        <c:crosses val="autoZero"/>
        <c:auto val="1"/>
        <c:lblAlgn val="ctr"/>
        <c:lblOffset val="100"/>
        <c:tickLblSkip val="1"/>
        <c:tickMarkSkip val="1"/>
      </c:catAx>
      <c:valAx>
        <c:axId val="115354624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685227430681E-2"/>
              <c:y val="0.114650262467191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352704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84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/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CatName val="1"/>
            <c:showPercent val="1"/>
            <c:showLeaderLines val="1"/>
          </c:dLbls>
          <c:cat>
            <c:strRef>
              <c:f>'1.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38095238083"/>
          <c:y val="0.13917548185264725"/>
          <c:w val="0.32247581552305971"/>
          <c:h val="0.721649566531456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2. SINAV SORU ANALİZİ</a:t>
            </a:r>
          </a:p>
        </c:rich>
      </c:tx>
      <c:layout>
        <c:manualLayout>
          <c:xMode val="edge"/>
          <c:yMode val="edge"/>
          <c:x val="0.42201878970736151"/>
          <c:y val="3.87930957782819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Val val="1"/>
          </c:dLbls>
          <c:cat>
            <c:strRef>
              <c:f>'2. Sınav'!$F$5:$AS$5</c:f>
            </c:strRef>
          </c:cat>
          <c:val>
            <c:numRef>
              <c:f>'2. Sınav'!$F$55:$AS$55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/>
        <c:axId val="119139712"/>
        <c:axId val="119219712"/>
      </c:barChart>
      <c:catAx>
        <c:axId val="119139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1409418861"/>
              <c:y val="0.892242982339071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219712"/>
        <c:crosses val="autoZero"/>
        <c:auto val="1"/>
        <c:lblAlgn val="ctr"/>
        <c:lblOffset val="100"/>
        <c:tickLblSkip val="1"/>
        <c:tickMarkSkip val="1"/>
      </c:catAx>
      <c:valAx>
        <c:axId val="119219712"/>
        <c:scaling>
          <c:orientation val="minMax"/>
          <c:max val="10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28881475487E-2"/>
              <c:y val="0.3017247208505717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139712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49201359234484415"/>
          <c:y val="4.95048798511836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447316242942928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</c:dLbls>
          <c:val>
            <c:numRef>
              <c:f>'2. Sınav'!$I$91:$I$92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</c:dLbls>
          <c:val>
            <c:numRef>
              <c:f>'2. Sınav'!$J$91:$J$92</c:f>
              <c:numCache>
                <c:formatCode>0.00</c:formatCode>
                <c:ptCount val="2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Percent val="1"/>
            <c:showLeaderLines val="1"/>
          </c:dLbls>
          <c:val>
            <c:numRef>
              <c:f>'2. Sınav'!$K$91:$K$92</c:f>
              <c:numCache>
                <c:formatCode>0.00</c:formatCode>
                <c:ptCount val="2"/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27932597774"/>
          <c:y val="0.2871289147109039"/>
          <c:w val="0.12779601609359958"/>
          <c:h val="0.43564355426445484"/>
        </c:manualLayout>
      </c:layout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0.16190526384320394"/>
          <c:y val="9.5541698415413615E-2"/>
          <c:w val="0.80000248016641917"/>
          <c:h val="0.5987279767365916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Val val="1"/>
          </c:dLbls>
          <c:cat>
            <c:strRef>
              <c:f>'2.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axId val="119190656"/>
        <c:axId val="119192576"/>
      </c:barChart>
      <c:catAx>
        <c:axId val="119190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6119328548"/>
              <c:y val="0.84076706036745408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192576"/>
        <c:crosses val="autoZero"/>
        <c:auto val="1"/>
        <c:lblAlgn val="ctr"/>
        <c:lblOffset val="100"/>
        <c:tickLblSkip val="1"/>
        <c:tickMarkSkip val="1"/>
      </c:catAx>
      <c:valAx>
        <c:axId val="11919257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685227430681E-2"/>
              <c:y val="0.114650262467191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190656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84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CatName val="1"/>
            <c:showPercent val="1"/>
            <c:showLeaderLines val="1"/>
          </c:dLbls>
          <c:cat>
            <c:strRef>
              <c:f>'2. Sınav'!$D$78:$D$82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Sınav'!$E$78:$E$82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38095238083"/>
          <c:y val="0.13917548185264725"/>
          <c:w val="0.32247581552305971"/>
          <c:h val="0.721649566531456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3. SINAV SORU ANALİZİ</a:t>
            </a:r>
          </a:p>
        </c:rich>
      </c:tx>
      <c:layout>
        <c:manualLayout>
          <c:xMode val="edge"/>
          <c:yMode val="edge"/>
          <c:x val="0.42201878970736151"/>
          <c:y val="3.87930957782819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Val val="1"/>
          </c:dLbls>
          <c:cat>
            <c:strRef>
              <c:f>'3. Sınav'!$F$5:$AS$5</c:f>
            </c:strRef>
          </c:cat>
          <c:val>
            <c:numRef>
              <c:f>'3. Sınav'!$F$55:$AS$55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/>
        <c:axId val="119496064"/>
        <c:axId val="119563776"/>
      </c:barChart>
      <c:catAx>
        <c:axId val="119496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1409418861"/>
              <c:y val="0.892242982339071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563776"/>
        <c:crosses val="autoZero"/>
        <c:auto val="1"/>
        <c:lblAlgn val="ctr"/>
        <c:lblOffset val="100"/>
        <c:tickLblSkip val="1"/>
        <c:tickMarkSkip val="1"/>
      </c:catAx>
      <c:valAx>
        <c:axId val="119563776"/>
        <c:scaling>
          <c:orientation val="minMax"/>
          <c:max val="10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28881475487E-2"/>
              <c:y val="0.3017247208505717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496064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jpeg"/><Relationship Id="rId1" Type="http://schemas.openxmlformats.org/officeDocument/2006/relationships/hyperlink" Target="#'Ana Sayfa'!A1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1</xdr:row>
      <xdr:rowOff>9525</xdr:rowOff>
    </xdr:from>
    <xdr:to>
      <xdr:col>14</xdr:col>
      <xdr:colOff>285750</xdr:colOff>
      <xdr:row>7</xdr:row>
      <xdr:rowOff>9525</xdr:rowOff>
    </xdr:to>
    <xdr:pic>
      <xdr:nvPicPr>
        <xdr:cNvPr id="22547" name="Picture 67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34275" y="238125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0</xdr:row>
      <xdr:rowOff>161925</xdr:rowOff>
    </xdr:from>
    <xdr:to>
      <xdr:col>11</xdr:col>
      <xdr:colOff>323850</xdr:colOff>
      <xdr:row>3</xdr:row>
      <xdr:rowOff>161925</xdr:rowOff>
    </xdr:to>
    <xdr:pic>
      <xdr:nvPicPr>
        <xdr:cNvPr id="23571" name="Picture 3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62650" y="16192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19050</xdr:rowOff>
    </xdr:from>
    <xdr:to>
      <xdr:col>9</xdr:col>
      <xdr:colOff>76200</xdr:colOff>
      <xdr:row>3</xdr:row>
      <xdr:rowOff>104775</xdr:rowOff>
    </xdr:to>
    <xdr:pic>
      <xdr:nvPicPr>
        <xdr:cNvPr id="24595" name="Picture 4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72300" y="1809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19050</xdr:colOff>
      <xdr:row>0</xdr:row>
      <xdr:rowOff>9525</xdr:rowOff>
    </xdr:from>
    <xdr:to>
      <xdr:col>47</xdr:col>
      <xdr:colOff>476250</xdr:colOff>
      <xdr:row>4</xdr:row>
      <xdr:rowOff>0</xdr:rowOff>
    </xdr:to>
    <xdr:pic>
      <xdr:nvPicPr>
        <xdr:cNvPr id="25619" name="Picture 3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72750" y="952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9525</xdr:rowOff>
    </xdr:from>
    <xdr:to>
      <xdr:col>47</xdr:col>
      <xdr:colOff>19050</xdr:colOff>
      <xdr:row>73</xdr:row>
      <xdr:rowOff>114300</xdr:rowOff>
    </xdr:to>
    <xdr:graphicFrame macro="">
      <xdr:nvGraphicFramePr>
        <xdr:cNvPr id="266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87</xdr:row>
      <xdr:rowOff>19050</xdr:rowOff>
    </xdr:from>
    <xdr:to>
      <xdr:col>30</xdr:col>
      <xdr:colOff>114300</xdr:colOff>
      <xdr:row>92</xdr:row>
      <xdr:rowOff>142875</xdr:rowOff>
    </xdr:to>
    <xdr:graphicFrame macro="">
      <xdr:nvGraphicFramePr>
        <xdr:cNvPr id="2669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76</xdr:row>
      <xdr:rowOff>9525</xdr:rowOff>
    </xdr:from>
    <xdr:to>
      <xdr:col>30</xdr:col>
      <xdr:colOff>123825</xdr:colOff>
      <xdr:row>85</xdr:row>
      <xdr:rowOff>0</xdr:rowOff>
    </xdr:to>
    <xdr:graphicFrame macro="">
      <xdr:nvGraphicFramePr>
        <xdr:cNvPr id="2669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76</xdr:row>
      <xdr:rowOff>19050</xdr:rowOff>
    </xdr:from>
    <xdr:to>
      <xdr:col>46</xdr:col>
      <xdr:colOff>361950</xdr:colOff>
      <xdr:row>87</xdr:row>
      <xdr:rowOff>19050</xdr:rowOff>
    </xdr:to>
    <xdr:graphicFrame macro="">
      <xdr:nvGraphicFramePr>
        <xdr:cNvPr id="2670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9525</xdr:rowOff>
    </xdr:from>
    <xdr:to>
      <xdr:col>47</xdr:col>
      <xdr:colOff>19050</xdr:colOff>
      <xdr:row>73</xdr:row>
      <xdr:rowOff>114300</xdr:rowOff>
    </xdr:to>
    <xdr:graphicFrame macro="">
      <xdr:nvGraphicFramePr>
        <xdr:cNvPr id="318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87</xdr:row>
      <xdr:rowOff>19050</xdr:rowOff>
    </xdr:from>
    <xdr:to>
      <xdr:col>30</xdr:col>
      <xdr:colOff>114300</xdr:colOff>
      <xdr:row>92</xdr:row>
      <xdr:rowOff>142875</xdr:rowOff>
    </xdr:to>
    <xdr:graphicFrame macro="">
      <xdr:nvGraphicFramePr>
        <xdr:cNvPr id="318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76</xdr:row>
      <xdr:rowOff>9525</xdr:rowOff>
    </xdr:from>
    <xdr:to>
      <xdr:col>30</xdr:col>
      <xdr:colOff>123825</xdr:colOff>
      <xdr:row>85</xdr:row>
      <xdr:rowOff>0</xdr:rowOff>
    </xdr:to>
    <xdr:graphicFrame macro="">
      <xdr:nvGraphicFramePr>
        <xdr:cNvPr id="3181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76</xdr:row>
      <xdr:rowOff>19050</xdr:rowOff>
    </xdr:from>
    <xdr:to>
      <xdr:col>46</xdr:col>
      <xdr:colOff>361950</xdr:colOff>
      <xdr:row>87</xdr:row>
      <xdr:rowOff>19050</xdr:rowOff>
    </xdr:to>
    <xdr:graphicFrame macro="">
      <xdr:nvGraphicFramePr>
        <xdr:cNvPr id="3182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9525</xdr:rowOff>
    </xdr:from>
    <xdr:to>
      <xdr:col>47</xdr:col>
      <xdr:colOff>19050</xdr:colOff>
      <xdr:row>73</xdr:row>
      <xdr:rowOff>114300</xdr:rowOff>
    </xdr:to>
    <xdr:graphicFrame macro="">
      <xdr:nvGraphicFramePr>
        <xdr:cNvPr id="36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87</xdr:row>
      <xdr:rowOff>19050</xdr:rowOff>
    </xdr:from>
    <xdr:to>
      <xdr:col>30</xdr:col>
      <xdr:colOff>114300</xdr:colOff>
      <xdr:row>92</xdr:row>
      <xdr:rowOff>142875</xdr:rowOff>
    </xdr:to>
    <xdr:graphicFrame macro="">
      <xdr:nvGraphicFramePr>
        <xdr:cNvPr id="3693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76</xdr:row>
      <xdr:rowOff>9525</xdr:rowOff>
    </xdr:from>
    <xdr:to>
      <xdr:col>30</xdr:col>
      <xdr:colOff>123825</xdr:colOff>
      <xdr:row>85</xdr:row>
      <xdr:rowOff>0</xdr:rowOff>
    </xdr:to>
    <xdr:graphicFrame macro="">
      <xdr:nvGraphicFramePr>
        <xdr:cNvPr id="3693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76</xdr:row>
      <xdr:rowOff>19050</xdr:rowOff>
    </xdr:from>
    <xdr:to>
      <xdr:col>46</xdr:col>
      <xdr:colOff>361950</xdr:colOff>
      <xdr:row>87</xdr:row>
      <xdr:rowOff>19050</xdr:rowOff>
    </xdr:to>
    <xdr:graphicFrame macro="">
      <xdr:nvGraphicFramePr>
        <xdr:cNvPr id="3694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0</xdr:row>
      <xdr:rowOff>0</xdr:rowOff>
    </xdr:from>
    <xdr:to>
      <xdr:col>21</xdr:col>
      <xdr:colOff>19050</xdr:colOff>
      <xdr:row>3</xdr:row>
      <xdr:rowOff>142875</xdr:rowOff>
    </xdr:to>
    <xdr:pic>
      <xdr:nvPicPr>
        <xdr:cNvPr id="42057" name="Picture 2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29625" y="0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50</xdr:row>
      <xdr:rowOff>142875</xdr:rowOff>
    </xdr:from>
    <xdr:to>
      <xdr:col>13</xdr:col>
      <xdr:colOff>190500</xdr:colOff>
      <xdr:row>58</xdr:row>
      <xdr:rowOff>133350</xdr:rowOff>
    </xdr:to>
    <xdr:graphicFrame macro="">
      <xdr:nvGraphicFramePr>
        <xdr:cNvPr id="4205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60</xdr:row>
      <xdr:rowOff>19050</xdr:rowOff>
    </xdr:from>
    <xdr:to>
      <xdr:col>13</xdr:col>
      <xdr:colOff>171450</xdr:colOff>
      <xdr:row>64</xdr:row>
      <xdr:rowOff>19050</xdr:rowOff>
    </xdr:to>
    <xdr:graphicFrame macro="">
      <xdr:nvGraphicFramePr>
        <xdr:cNvPr id="4205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361950</xdr:colOff>
      <xdr:row>50</xdr:row>
      <xdr:rowOff>142875</xdr:rowOff>
    </xdr:from>
    <xdr:to>
      <xdr:col>18</xdr:col>
      <xdr:colOff>714375</xdr:colOff>
      <xdr:row>58</xdr:row>
      <xdr:rowOff>133350</xdr:rowOff>
    </xdr:to>
    <xdr:graphicFrame macro="">
      <xdr:nvGraphicFramePr>
        <xdr:cNvPr id="4206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2">
    <tabColor indexed="9"/>
  </sheetPr>
  <dimension ref="A1:Y40"/>
  <sheetViews>
    <sheetView tabSelected="1" zoomScaleNormal="130" workbookViewId="0"/>
  </sheetViews>
  <sheetFormatPr defaultRowHeight="12.75"/>
  <cols>
    <col min="1" max="1" width="10.5703125" style="73" customWidth="1"/>
    <col min="2" max="21" width="4.28515625" style="73" customWidth="1"/>
    <col min="22" max="16384" width="9.140625" style="73"/>
  </cols>
  <sheetData>
    <row r="1" spans="1:21" ht="13.5" thickBot="1"/>
    <row r="2" spans="1:21" s="82" customFormat="1" ht="12" customHeight="1" thickTop="1"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1:21" ht="13.5" customHeight="1">
      <c r="A3" s="30"/>
      <c r="B3" s="86"/>
      <c r="C3" s="236" t="s">
        <v>3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8"/>
      <c r="U3" s="87"/>
    </row>
    <row r="4" spans="1:21" ht="18.75" customHeight="1">
      <c r="A4" s="30"/>
      <c r="B4" s="86"/>
      <c r="C4" s="239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1"/>
      <c r="U4" s="88"/>
    </row>
    <row r="5" spans="1:21" ht="17.25" customHeight="1" thickBot="1">
      <c r="A5" s="30"/>
      <c r="B5" s="89"/>
      <c r="C5" s="257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90"/>
    </row>
    <row r="6" spans="1:21" ht="12" customHeight="1" thickTop="1" thickBot="1">
      <c r="A6" s="30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</row>
    <row r="7" spans="1:21" ht="12" customHeight="1" thickTop="1">
      <c r="A7" s="30"/>
      <c r="B7" s="94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</row>
    <row r="8" spans="1:21" ht="12" customHeight="1">
      <c r="A8" s="30"/>
      <c r="B8" s="86"/>
      <c r="C8" s="251" t="s">
        <v>84</v>
      </c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3"/>
      <c r="U8" s="88"/>
    </row>
    <row r="9" spans="1:21" ht="24" customHeight="1">
      <c r="A9" s="30"/>
      <c r="B9" s="86"/>
      <c r="C9" s="254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6"/>
      <c r="U9" s="88"/>
    </row>
    <row r="10" spans="1:21">
      <c r="A10" s="30"/>
      <c r="B10" s="86"/>
      <c r="C10" s="97"/>
      <c r="D10" s="97"/>
      <c r="E10" s="97"/>
      <c r="F10" s="98"/>
      <c r="L10" s="99"/>
      <c r="M10" s="99"/>
      <c r="N10" s="99"/>
      <c r="O10" s="99"/>
      <c r="P10" s="99"/>
      <c r="Q10" s="98"/>
      <c r="R10" s="100"/>
      <c r="S10" s="100"/>
      <c r="T10" s="100"/>
      <c r="U10" s="101"/>
    </row>
    <row r="11" spans="1:21" ht="18" customHeight="1">
      <c r="A11" s="30"/>
      <c r="B11" s="86"/>
      <c r="C11" s="212" t="s">
        <v>25</v>
      </c>
      <c r="D11" s="213"/>
      <c r="E11" s="213"/>
      <c r="F11" s="214"/>
      <c r="J11" s="218" t="s">
        <v>5</v>
      </c>
      <c r="K11" s="219"/>
      <c r="L11" s="219"/>
      <c r="M11" s="220"/>
      <c r="N11" s="99"/>
      <c r="O11" s="99"/>
      <c r="P11" s="99"/>
      <c r="Q11" s="265" t="s">
        <v>24</v>
      </c>
      <c r="R11" s="266"/>
      <c r="S11" s="266"/>
      <c r="T11" s="267"/>
      <c r="U11" s="101"/>
    </row>
    <row r="12" spans="1:21" ht="18" customHeight="1">
      <c r="A12" s="30"/>
      <c r="B12" s="86"/>
      <c r="C12" s="215"/>
      <c r="D12" s="216"/>
      <c r="E12" s="216"/>
      <c r="F12" s="217"/>
      <c r="J12" s="221"/>
      <c r="K12" s="222"/>
      <c r="L12" s="222"/>
      <c r="M12" s="223"/>
      <c r="N12" s="99"/>
      <c r="O12" s="99"/>
      <c r="P12" s="99"/>
      <c r="Q12" s="268"/>
      <c r="R12" s="269"/>
      <c r="S12" s="269"/>
      <c r="T12" s="270"/>
      <c r="U12" s="101"/>
    </row>
    <row r="13" spans="1:21" ht="18" customHeight="1" thickBot="1">
      <c r="B13" s="102"/>
      <c r="C13" s="103"/>
      <c r="D13" s="103"/>
      <c r="E13" s="103"/>
      <c r="F13" s="103"/>
      <c r="G13" s="104"/>
      <c r="H13" s="103"/>
      <c r="I13" s="103"/>
      <c r="J13" s="103"/>
      <c r="K13" s="104"/>
      <c r="L13" s="105"/>
      <c r="M13" s="105"/>
      <c r="N13" s="105"/>
      <c r="O13" s="105"/>
      <c r="P13" s="105"/>
      <c r="Q13" s="103"/>
      <c r="R13" s="103"/>
      <c r="S13" s="103"/>
      <c r="T13" s="103"/>
      <c r="U13" s="106"/>
    </row>
    <row r="14" spans="1:21" ht="18" customHeight="1" thickTop="1" thickBot="1">
      <c r="B14" s="98"/>
      <c r="C14" s="107"/>
      <c r="D14" s="107"/>
      <c r="E14" s="107"/>
      <c r="F14" s="107"/>
      <c r="G14" s="98"/>
      <c r="H14" s="107"/>
      <c r="I14" s="107"/>
      <c r="J14" s="107"/>
      <c r="K14" s="98"/>
      <c r="L14" s="99"/>
      <c r="M14" s="99"/>
      <c r="N14" s="99"/>
      <c r="O14" s="99"/>
      <c r="P14" s="99"/>
      <c r="Q14" s="107"/>
      <c r="R14" s="107"/>
      <c r="S14" s="107"/>
      <c r="T14" s="107"/>
      <c r="U14" s="98"/>
    </row>
    <row r="15" spans="1:21" ht="18" customHeight="1" thickTop="1">
      <c r="B15" s="122"/>
      <c r="C15" s="123"/>
      <c r="D15" s="123"/>
      <c r="E15" s="109"/>
      <c r="F15" s="109"/>
      <c r="G15" s="109"/>
      <c r="H15" s="109"/>
      <c r="I15" s="109"/>
      <c r="J15" s="109"/>
      <c r="K15" s="109"/>
      <c r="L15" s="109"/>
      <c r="M15" s="109"/>
      <c r="N15" s="123"/>
      <c r="O15" s="123"/>
      <c r="P15" s="123"/>
      <c r="Q15" s="109"/>
      <c r="R15" s="109"/>
      <c r="S15" s="109"/>
      <c r="T15" s="109"/>
      <c r="U15" s="124"/>
    </row>
    <row r="16" spans="1:21" ht="18" customHeight="1">
      <c r="B16" s="86"/>
      <c r="C16" s="224" t="s">
        <v>103</v>
      </c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87"/>
    </row>
    <row r="17" spans="1:25" ht="18" customHeight="1">
      <c r="B17" s="86"/>
      <c r="C17" s="227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9"/>
      <c r="U17" s="87"/>
    </row>
    <row r="18" spans="1:25" ht="18" customHeight="1" thickBot="1">
      <c r="B18" s="89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7"/>
    </row>
    <row r="19" spans="1:25" ht="18" customHeight="1" thickTop="1" thickBot="1">
      <c r="B19" s="98"/>
      <c r="C19" s="107"/>
      <c r="D19" s="107"/>
      <c r="E19" s="107"/>
      <c r="F19" s="107"/>
      <c r="G19" s="98"/>
      <c r="H19" s="107"/>
      <c r="I19" s="107"/>
      <c r="J19" s="107"/>
      <c r="K19" s="98"/>
      <c r="L19" s="99"/>
      <c r="M19" s="99"/>
      <c r="N19" s="99"/>
      <c r="O19" s="99"/>
      <c r="P19" s="99"/>
      <c r="Q19" s="107"/>
      <c r="R19" s="107"/>
      <c r="S19" s="107"/>
      <c r="T19" s="107"/>
      <c r="U19" s="98"/>
    </row>
    <row r="20" spans="1:25" ht="18" customHeight="1" thickTop="1">
      <c r="A20" s="30"/>
      <c r="B20" s="94"/>
      <c r="C20" s="108"/>
      <c r="D20" s="108"/>
      <c r="E20" s="108"/>
      <c r="F20" s="108"/>
      <c r="G20" s="109"/>
      <c r="H20" s="109"/>
      <c r="I20" s="109"/>
      <c r="J20" s="109"/>
      <c r="K20" s="109"/>
      <c r="L20" s="110"/>
      <c r="M20" s="110"/>
      <c r="N20" s="110"/>
      <c r="O20" s="110"/>
      <c r="P20" s="110"/>
      <c r="Q20" s="108"/>
      <c r="R20" s="111"/>
      <c r="S20" s="108"/>
      <c r="T20" s="108"/>
      <c r="U20" s="112"/>
    </row>
    <row r="21" spans="1:25" ht="23.25" customHeight="1">
      <c r="A21" s="30"/>
      <c r="B21" s="113"/>
      <c r="C21" s="248" t="s">
        <v>67</v>
      </c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50"/>
      <c r="U21" s="114"/>
    </row>
    <row r="22" spans="1:25" ht="15">
      <c r="A22" s="30"/>
      <c r="B22" s="115"/>
      <c r="C22" s="116"/>
      <c r="D22" s="116"/>
      <c r="E22" s="116"/>
      <c r="F22" s="98"/>
      <c r="G22" s="117"/>
      <c r="H22" s="117"/>
      <c r="I22" s="117"/>
      <c r="J22" s="98"/>
      <c r="K22" s="118"/>
      <c r="L22" s="98"/>
      <c r="M22" s="98"/>
      <c r="N22" s="98"/>
      <c r="O22" s="98"/>
      <c r="P22" s="98"/>
      <c r="Q22" s="98"/>
      <c r="R22" s="98"/>
      <c r="S22" s="98"/>
      <c r="T22" s="98"/>
      <c r="U22" s="101"/>
    </row>
    <row r="23" spans="1:25" ht="18" customHeight="1">
      <c r="A23" s="30"/>
      <c r="B23" s="115"/>
      <c r="C23" s="277" t="s">
        <v>21</v>
      </c>
      <c r="D23" s="278"/>
      <c r="E23" s="278"/>
      <c r="F23" s="279"/>
      <c r="G23" s="117"/>
      <c r="H23" s="117"/>
      <c r="I23" s="117"/>
      <c r="J23" s="271" t="s">
        <v>22</v>
      </c>
      <c r="K23" s="272"/>
      <c r="L23" s="272"/>
      <c r="M23" s="273"/>
      <c r="N23" s="98"/>
      <c r="O23" s="98"/>
      <c r="P23" s="98"/>
      <c r="Q23" s="259" t="s">
        <v>23</v>
      </c>
      <c r="R23" s="260"/>
      <c r="S23" s="260"/>
      <c r="T23" s="261"/>
      <c r="U23" s="101"/>
    </row>
    <row r="24" spans="1:25" ht="18" customHeight="1">
      <c r="A24" s="30"/>
      <c r="B24" s="115"/>
      <c r="C24" s="280"/>
      <c r="D24" s="281"/>
      <c r="E24" s="281"/>
      <c r="F24" s="282"/>
      <c r="G24" s="117"/>
      <c r="H24" s="117"/>
      <c r="I24" s="117"/>
      <c r="J24" s="274"/>
      <c r="K24" s="275"/>
      <c r="L24" s="275"/>
      <c r="M24" s="276"/>
      <c r="N24" s="98"/>
      <c r="O24" s="98"/>
      <c r="P24" s="119"/>
      <c r="Q24" s="262"/>
      <c r="R24" s="263"/>
      <c r="S24" s="263"/>
      <c r="T24" s="264"/>
      <c r="U24" s="101"/>
    </row>
    <row r="25" spans="1:25" ht="16.5" customHeight="1" thickBot="1">
      <c r="A25" s="30"/>
      <c r="B25" s="120"/>
      <c r="C25" s="121"/>
      <c r="D25" s="121"/>
      <c r="E25" s="104"/>
      <c r="F25" s="104"/>
      <c r="G25" s="104"/>
      <c r="H25" s="104"/>
      <c r="I25" s="104"/>
      <c r="J25" s="104"/>
      <c r="K25" s="104"/>
      <c r="L25" s="104"/>
      <c r="M25" s="104"/>
      <c r="N25" s="121"/>
      <c r="O25" s="121"/>
      <c r="P25" s="121"/>
      <c r="Q25" s="104"/>
      <c r="R25" s="104"/>
      <c r="S25" s="104"/>
      <c r="T25" s="104"/>
      <c r="U25" s="106"/>
    </row>
    <row r="26" spans="1:25" ht="16.5" customHeight="1" thickTop="1" thickBot="1">
      <c r="A26" s="30"/>
      <c r="B26" s="119"/>
      <c r="C26" s="119"/>
      <c r="D26" s="119"/>
      <c r="E26" s="98"/>
      <c r="F26" s="98"/>
      <c r="G26" s="98"/>
      <c r="H26" s="98"/>
      <c r="I26" s="98"/>
      <c r="J26" s="98"/>
      <c r="K26" s="98"/>
      <c r="L26" s="98"/>
      <c r="M26" s="98"/>
      <c r="N26" s="119"/>
      <c r="O26" s="119"/>
      <c r="P26" s="119"/>
      <c r="Q26" s="98"/>
      <c r="R26" s="98"/>
      <c r="S26" s="98"/>
      <c r="T26" s="98"/>
      <c r="U26" s="98"/>
    </row>
    <row r="27" spans="1:25" ht="14.25" customHeight="1" thickTop="1">
      <c r="A27" s="30"/>
      <c r="B27" s="122"/>
      <c r="C27" s="123"/>
      <c r="D27" s="123"/>
      <c r="E27" s="109"/>
      <c r="F27" s="109"/>
      <c r="G27" s="109"/>
      <c r="H27" s="109"/>
      <c r="I27" s="109"/>
      <c r="J27" s="109"/>
      <c r="K27" s="109"/>
      <c r="L27" s="109"/>
      <c r="M27" s="109"/>
      <c r="N27" s="123"/>
      <c r="O27" s="123"/>
      <c r="P27" s="123"/>
      <c r="Q27" s="109"/>
      <c r="R27" s="109"/>
      <c r="S27" s="109"/>
      <c r="T27" s="109"/>
      <c r="U27" s="124"/>
    </row>
    <row r="28" spans="1:25" ht="12.75" customHeight="1">
      <c r="A28" s="30"/>
      <c r="B28" s="86"/>
      <c r="C28" s="242" t="s">
        <v>66</v>
      </c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4"/>
      <c r="U28" s="87"/>
    </row>
    <row r="29" spans="1:25" ht="12.75" customHeight="1">
      <c r="A29" s="30"/>
      <c r="B29" s="86"/>
      <c r="C29" s="245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7"/>
      <c r="U29" s="87"/>
      <c r="Y29" s="125"/>
    </row>
    <row r="30" spans="1:25" ht="18" customHeight="1" thickBot="1">
      <c r="A30" s="30"/>
      <c r="B30" s="89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7"/>
    </row>
    <row r="31" spans="1:25" ht="14.25" thickTop="1" thickBo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5" ht="13.5" thickTop="1">
      <c r="A32" s="30"/>
      <c r="B32" s="174" t="s">
        <v>104</v>
      </c>
      <c r="C32" s="169"/>
      <c r="D32" s="169"/>
      <c r="E32" s="230" t="s">
        <v>105</v>
      </c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1"/>
    </row>
    <row r="33" spans="1:21">
      <c r="A33" s="30"/>
      <c r="B33" s="170"/>
      <c r="C33" s="171"/>
      <c r="D33" s="171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3"/>
    </row>
    <row r="34" spans="1:21">
      <c r="A34" s="30"/>
      <c r="B34" s="170"/>
      <c r="C34" s="171"/>
      <c r="D34" s="171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3"/>
    </row>
    <row r="35" spans="1:21">
      <c r="A35" s="30"/>
      <c r="B35" s="172"/>
      <c r="C35" s="119"/>
      <c r="D35" s="119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3"/>
    </row>
    <row r="36" spans="1:21">
      <c r="A36" s="30"/>
      <c r="B36" s="170"/>
      <c r="C36" s="171"/>
      <c r="D36" s="171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3"/>
    </row>
    <row r="37" spans="1:21">
      <c r="A37" s="30"/>
      <c r="B37" s="170"/>
      <c r="C37" s="171"/>
      <c r="D37" s="171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3"/>
    </row>
    <row r="38" spans="1:21" ht="22.5" customHeight="1">
      <c r="A38" s="30"/>
      <c r="B38" s="170"/>
      <c r="C38" s="171"/>
      <c r="D38" s="171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3"/>
    </row>
    <row r="39" spans="1:21" ht="31.5" customHeight="1" thickBot="1">
      <c r="B39" s="173"/>
      <c r="C39" s="105"/>
      <c r="D39" s="105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5"/>
    </row>
    <row r="40" spans="1:21" ht="13.5" thickTop="1"/>
  </sheetData>
  <mergeCells count="13">
    <mergeCell ref="C11:F12"/>
    <mergeCell ref="J11:M12"/>
    <mergeCell ref="C16:T17"/>
    <mergeCell ref="E32:U39"/>
    <mergeCell ref="C3:T4"/>
    <mergeCell ref="C28:T29"/>
    <mergeCell ref="C21:T21"/>
    <mergeCell ref="C8:T9"/>
    <mergeCell ref="C5:T5"/>
    <mergeCell ref="Q23:T24"/>
    <mergeCell ref="Q11:T12"/>
    <mergeCell ref="J23:M24"/>
    <mergeCell ref="C23:F24"/>
  </mergeCells>
  <phoneticPr fontId="2" type="noConversion"/>
  <hyperlinks>
    <hyperlink ref="C11:E12" location="'K. Bilgiler'!A1" display="KİŞİSEL BİLGİLER "/>
    <hyperlink ref="Q11" location="'NOT Baremi'!A1" display="NOT BAREMİ"/>
    <hyperlink ref="J11:M12" location="'S. Listesi'!A1" display="SINIF LİSTESİ"/>
    <hyperlink ref="C23:F24" location="'1. Sınav'!A1" display="1.SINAV"/>
    <hyperlink ref="J23:M24" location="'2. Sınav'!A1" display="2.SINAV"/>
    <hyperlink ref="Q23:T24" location="'3. Sınav'!A1" display="3.SINAV"/>
    <hyperlink ref="C28:T29" location="'D. Sonu'!A1" display="DÖNEM SONU NOT ANALİZİ - NOT ÇİZELGESİ"/>
    <hyperlink ref="D28:S29" location="'D. Sonu'!A1" display="DÖNEM SONU NOT ÇİZELGESİ"/>
    <hyperlink ref="C16:T17" location="'Yazılı Tarihleri'!A1" display="SINAV TARİHLERİ"/>
  </hyperlinks>
  <pageMargins left="0.78740157480314965" right="0.78740157480314965" top="0.78740157480314965" bottom="0.78740157480314965" header="0.59055118110236227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3">
    <tabColor indexed="11"/>
  </sheetPr>
  <dimension ref="A1:P50"/>
  <sheetViews>
    <sheetView workbookViewId="0">
      <selection activeCell="H20" sqref="H20:L21"/>
    </sheetView>
  </sheetViews>
  <sheetFormatPr defaultRowHeight="12.75"/>
  <cols>
    <col min="1" max="3" width="8.7109375" style="4" customWidth="1"/>
    <col min="4" max="4" width="9.28515625" style="4" customWidth="1"/>
    <col min="5" max="11" width="8.42578125" style="4" customWidth="1"/>
    <col min="12" max="12" width="13.85546875" style="4" customWidth="1"/>
    <col min="13" max="16384" width="9.140625" style="4"/>
  </cols>
  <sheetData>
    <row r="1" spans="1:16" ht="18" customHeight="1">
      <c r="A1" s="2"/>
      <c r="B1" s="2"/>
      <c r="C1" s="2"/>
      <c r="D1" s="35"/>
      <c r="E1" s="35"/>
      <c r="F1" s="35"/>
      <c r="G1" s="35"/>
      <c r="H1" s="35"/>
      <c r="I1" s="35"/>
      <c r="J1" s="35"/>
      <c r="K1" s="35"/>
      <c r="L1" s="35"/>
      <c r="M1" s="36"/>
      <c r="N1" s="2"/>
      <c r="O1" s="2"/>
      <c r="P1" s="2"/>
    </row>
    <row r="2" spans="1:16" ht="9" customHeight="1">
      <c r="A2" s="2"/>
      <c r="B2" s="2"/>
      <c r="C2" s="2"/>
      <c r="D2" s="35"/>
      <c r="E2" s="284" t="s">
        <v>4</v>
      </c>
      <c r="F2" s="285"/>
      <c r="G2" s="285"/>
      <c r="H2" s="285"/>
      <c r="I2" s="285"/>
      <c r="J2" s="285"/>
      <c r="K2" s="285"/>
      <c r="L2" s="286"/>
      <c r="M2" s="35"/>
      <c r="N2" s="2"/>
      <c r="O2" s="2"/>
      <c r="P2" s="2"/>
    </row>
    <row r="3" spans="1:16" ht="6.75" customHeight="1">
      <c r="A3" s="2"/>
      <c r="B3" s="2"/>
      <c r="C3" s="2"/>
      <c r="D3" s="35"/>
      <c r="E3" s="287"/>
      <c r="F3" s="288"/>
      <c r="G3" s="288"/>
      <c r="H3" s="288"/>
      <c r="I3" s="288"/>
      <c r="J3" s="288"/>
      <c r="K3" s="288"/>
      <c r="L3" s="289"/>
      <c r="M3" s="35"/>
      <c r="N3" s="2"/>
      <c r="O3" s="2"/>
      <c r="P3" s="2"/>
    </row>
    <row r="4" spans="1:16" ht="18" customHeight="1">
      <c r="A4" s="2"/>
      <c r="B4" s="2"/>
      <c r="C4" s="2"/>
      <c r="D4" s="35"/>
      <c r="E4" s="290"/>
      <c r="F4" s="291"/>
      <c r="G4" s="291"/>
      <c r="H4" s="291"/>
      <c r="I4" s="291"/>
      <c r="J4" s="291"/>
      <c r="K4" s="291"/>
      <c r="L4" s="292"/>
      <c r="M4" s="35"/>
      <c r="N4" s="2"/>
      <c r="O4" s="2"/>
      <c r="P4" s="2"/>
    </row>
    <row r="5" spans="1:16" ht="18" customHeight="1">
      <c r="A5" s="2"/>
      <c r="B5" s="2"/>
      <c r="C5" s="2"/>
      <c r="D5" s="35"/>
      <c r="E5" s="35"/>
      <c r="F5" s="35"/>
      <c r="G5" s="35"/>
      <c r="H5" s="35"/>
      <c r="I5" s="35"/>
      <c r="J5" s="35"/>
      <c r="K5" s="35"/>
      <c r="L5" s="35"/>
      <c r="M5" s="35"/>
      <c r="N5" s="2"/>
      <c r="O5" s="2"/>
      <c r="P5" s="2"/>
    </row>
    <row r="6" spans="1:16" ht="14.1" customHeight="1">
      <c r="A6" s="2"/>
      <c r="B6" s="2"/>
      <c r="C6" s="2"/>
      <c r="D6" s="35"/>
      <c r="E6" s="283" t="s">
        <v>6</v>
      </c>
      <c r="F6" s="283"/>
      <c r="G6" s="283"/>
      <c r="H6" s="293" t="s">
        <v>111</v>
      </c>
      <c r="I6" s="293"/>
      <c r="J6" s="293"/>
      <c r="K6" s="293"/>
      <c r="L6" s="293"/>
      <c r="M6" s="35"/>
      <c r="N6" s="2"/>
      <c r="O6" s="2"/>
      <c r="P6" s="2"/>
    </row>
    <row r="7" spans="1:16" ht="14.1" customHeight="1">
      <c r="A7" s="2"/>
      <c r="B7" s="2"/>
      <c r="C7" s="2"/>
      <c r="D7" s="35"/>
      <c r="E7" s="283"/>
      <c r="F7" s="283"/>
      <c r="G7" s="283"/>
      <c r="H7" s="293"/>
      <c r="I7" s="293"/>
      <c r="J7" s="293"/>
      <c r="K7" s="293"/>
      <c r="L7" s="293"/>
      <c r="M7" s="35"/>
      <c r="N7" s="2"/>
      <c r="O7" s="2"/>
      <c r="P7" s="2"/>
    </row>
    <row r="8" spans="1:16" ht="14.1" customHeight="1">
      <c r="A8" s="2"/>
      <c r="B8" s="2"/>
      <c r="C8" s="2"/>
      <c r="D8" s="35"/>
      <c r="E8" s="283" t="s">
        <v>7</v>
      </c>
      <c r="F8" s="283"/>
      <c r="G8" s="283"/>
      <c r="H8" s="293"/>
      <c r="I8" s="293"/>
      <c r="J8" s="293"/>
      <c r="K8" s="293"/>
      <c r="L8" s="293"/>
      <c r="M8" s="35"/>
      <c r="N8" s="2"/>
      <c r="O8" s="2"/>
      <c r="P8" s="2"/>
    </row>
    <row r="9" spans="1:16" ht="14.1" customHeight="1">
      <c r="A9" s="2"/>
      <c r="B9" s="2"/>
      <c r="C9" s="2"/>
      <c r="D9" s="35"/>
      <c r="E9" s="283"/>
      <c r="F9" s="283"/>
      <c r="G9" s="283"/>
      <c r="H9" s="293"/>
      <c r="I9" s="293"/>
      <c r="J9" s="293"/>
      <c r="K9" s="293"/>
      <c r="L9" s="293"/>
      <c r="M9" s="35"/>
      <c r="N9" s="2"/>
      <c r="O9" s="2"/>
      <c r="P9" s="2"/>
    </row>
    <row r="10" spans="1:16" ht="14.1" customHeight="1">
      <c r="A10" s="2"/>
      <c r="B10" s="2"/>
      <c r="C10" s="2"/>
      <c r="D10" s="35"/>
      <c r="E10" s="283" t="s">
        <v>8</v>
      </c>
      <c r="F10" s="283"/>
      <c r="G10" s="283"/>
      <c r="H10" s="293"/>
      <c r="I10" s="293"/>
      <c r="J10" s="293"/>
      <c r="K10" s="293"/>
      <c r="L10" s="293"/>
      <c r="M10" s="35"/>
      <c r="N10" s="2"/>
      <c r="O10" s="2"/>
      <c r="P10" s="2"/>
    </row>
    <row r="11" spans="1:16" ht="14.1" customHeight="1">
      <c r="A11" s="2"/>
      <c r="B11" s="2"/>
      <c r="C11" s="2"/>
      <c r="D11" s="35"/>
      <c r="E11" s="283"/>
      <c r="F11" s="283"/>
      <c r="G11" s="283"/>
      <c r="H11" s="293"/>
      <c r="I11" s="293"/>
      <c r="J11" s="293"/>
      <c r="K11" s="293"/>
      <c r="L11" s="293"/>
      <c r="M11" s="35"/>
      <c r="N11" s="2"/>
      <c r="O11" s="2"/>
      <c r="P11" s="2"/>
    </row>
    <row r="12" spans="1:16" ht="14.1" customHeight="1">
      <c r="A12" s="2"/>
      <c r="B12" s="2"/>
      <c r="C12" s="2"/>
      <c r="D12" s="35"/>
      <c r="E12" s="283" t="s">
        <v>9</v>
      </c>
      <c r="F12" s="283"/>
      <c r="G12" s="283"/>
      <c r="H12" s="293"/>
      <c r="I12" s="293"/>
      <c r="J12" s="293"/>
      <c r="K12" s="293"/>
      <c r="L12" s="293"/>
      <c r="M12" s="35"/>
      <c r="N12" s="2"/>
      <c r="O12" s="2"/>
      <c r="P12" s="2"/>
    </row>
    <row r="13" spans="1:16" ht="14.1" customHeight="1">
      <c r="A13" s="2"/>
      <c r="B13" s="2"/>
      <c r="C13" s="2"/>
      <c r="D13" s="35"/>
      <c r="E13" s="283"/>
      <c r="F13" s="283"/>
      <c r="G13" s="283"/>
      <c r="H13" s="293"/>
      <c r="I13" s="293"/>
      <c r="J13" s="293"/>
      <c r="K13" s="293"/>
      <c r="L13" s="293"/>
      <c r="M13" s="35"/>
      <c r="N13" s="2"/>
      <c r="O13" s="2"/>
      <c r="P13" s="2"/>
    </row>
    <row r="14" spans="1:16" ht="14.1" customHeight="1">
      <c r="A14" s="2"/>
      <c r="B14" s="2"/>
      <c r="C14" s="2"/>
      <c r="D14" s="35"/>
      <c r="E14" s="283" t="s">
        <v>10</v>
      </c>
      <c r="F14" s="283"/>
      <c r="G14" s="283"/>
      <c r="H14" s="293"/>
      <c r="I14" s="293"/>
      <c r="J14" s="293"/>
      <c r="K14" s="293"/>
      <c r="L14" s="293"/>
      <c r="M14" s="35"/>
      <c r="N14" s="2"/>
      <c r="O14" s="2"/>
      <c r="P14" s="2"/>
    </row>
    <row r="15" spans="1:16" ht="14.1" customHeight="1">
      <c r="A15" s="2"/>
      <c r="B15" s="2"/>
      <c r="C15" s="2"/>
      <c r="D15" s="35"/>
      <c r="E15" s="283"/>
      <c r="F15" s="283"/>
      <c r="G15" s="283"/>
      <c r="H15" s="293"/>
      <c r="I15" s="293"/>
      <c r="J15" s="293"/>
      <c r="K15" s="293"/>
      <c r="L15" s="293"/>
      <c r="M15" s="35"/>
      <c r="N15" s="2"/>
      <c r="O15" s="2"/>
      <c r="P15" s="2"/>
    </row>
    <row r="16" spans="1:16" ht="14.1" customHeight="1">
      <c r="A16" s="2"/>
      <c r="B16" s="2"/>
      <c r="C16" s="2"/>
      <c r="D16" s="35"/>
      <c r="E16" s="283" t="s">
        <v>11</v>
      </c>
      <c r="F16" s="283"/>
      <c r="G16" s="283"/>
      <c r="H16" s="293"/>
      <c r="I16" s="293"/>
      <c r="J16" s="293"/>
      <c r="K16" s="293"/>
      <c r="L16" s="293"/>
      <c r="M16" s="35"/>
      <c r="N16" s="2"/>
      <c r="O16" s="2"/>
      <c r="P16" s="2"/>
    </row>
    <row r="17" spans="1:16" ht="14.1" customHeight="1">
      <c r="A17" s="2"/>
      <c r="B17" s="2"/>
      <c r="C17" s="2"/>
      <c r="D17" s="35"/>
      <c r="E17" s="283"/>
      <c r="F17" s="283"/>
      <c r="G17" s="283"/>
      <c r="H17" s="293"/>
      <c r="I17" s="293"/>
      <c r="J17" s="293"/>
      <c r="K17" s="293"/>
      <c r="L17" s="293"/>
      <c r="M17" s="35"/>
      <c r="N17" s="2"/>
      <c r="O17" s="2"/>
      <c r="P17" s="2"/>
    </row>
    <row r="18" spans="1:16" ht="14.1" customHeight="1">
      <c r="A18" s="2"/>
      <c r="B18" s="2"/>
      <c r="C18" s="2"/>
      <c r="D18" s="35"/>
      <c r="E18" s="283" t="s">
        <v>12</v>
      </c>
      <c r="F18" s="283"/>
      <c r="G18" s="283"/>
      <c r="H18" s="293"/>
      <c r="I18" s="293"/>
      <c r="J18" s="293"/>
      <c r="K18" s="293"/>
      <c r="L18" s="293"/>
      <c r="M18" s="35"/>
      <c r="N18" s="2"/>
      <c r="O18" s="2"/>
      <c r="P18" s="2"/>
    </row>
    <row r="19" spans="1:16" ht="14.1" customHeight="1">
      <c r="A19" s="2"/>
      <c r="B19" s="2"/>
      <c r="C19" s="2"/>
      <c r="D19" s="35"/>
      <c r="E19" s="283"/>
      <c r="F19" s="283"/>
      <c r="G19" s="283"/>
      <c r="H19" s="293"/>
      <c r="I19" s="293"/>
      <c r="J19" s="293"/>
      <c r="K19" s="293"/>
      <c r="L19" s="293"/>
      <c r="M19" s="35"/>
      <c r="N19" s="2"/>
      <c r="O19" s="2"/>
      <c r="P19" s="2"/>
    </row>
    <row r="20" spans="1:16" ht="14.1" customHeight="1">
      <c r="A20" s="2"/>
      <c r="B20" s="2"/>
      <c r="C20" s="2"/>
      <c r="D20" s="35"/>
      <c r="E20" s="283" t="s">
        <v>49</v>
      </c>
      <c r="F20" s="283"/>
      <c r="G20" s="283"/>
      <c r="H20" s="293"/>
      <c r="I20" s="293"/>
      <c r="J20" s="293"/>
      <c r="K20" s="293"/>
      <c r="L20" s="293"/>
      <c r="M20" s="35"/>
      <c r="N20" s="2"/>
      <c r="O20" s="2"/>
      <c r="P20" s="2"/>
    </row>
    <row r="21" spans="1:16" ht="14.1" customHeight="1">
      <c r="A21" s="2"/>
      <c r="B21" s="2"/>
      <c r="C21" s="2"/>
      <c r="D21" s="35"/>
      <c r="E21" s="283"/>
      <c r="F21" s="283"/>
      <c r="G21" s="283"/>
      <c r="H21" s="293"/>
      <c r="I21" s="293"/>
      <c r="J21" s="293"/>
      <c r="K21" s="293"/>
      <c r="L21" s="293"/>
      <c r="M21" s="35"/>
      <c r="N21" s="2"/>
      <c r="O21" s="2"/>
      <c r="P21" s="2"/>
    </row>
    <row r="22" spans="1:16" ht="14.1" customHeight="1">
      <c r="A22" s="2"/>
      <c r="B22" s="2"/>
      <c r="C22" s="2"/>
      <c r="D22" s="35"/>
      <c r="E22" s="283" t="s">
        <v>13</v>
      </c>
      <c r="F22" s="283"/>
      <c r="G22" s="283"/>
      <c r="H22" s="293" t="s">
        <v>113</v>
      </c>
      <c r="I22" s="293"/>
      <c r="J22" s="293"/>
      <c r="K22" s="293"/>
      <c r="L22" s="293"/>
      <c r="M22" s="35"/>
      <c r="N22" s="2"/>
      <c r="O22" s="2"/>
      <c r="P22" s="2"/>
    </row>
    <row r="23" spans="1:16" ht="14.1" customHeight="1">
      <c r="A23" s="2"/>
      <c r="B23" s="2"/>
      <c r="C23" s="2"/>
      <c r="D23" s="35"/>
      <c r="E23" s="283"/>
      <c r="F23" s="283"/>
      <c r="G23" s="283"/>
      <c r="H23" s="293"/>
      <c r="I23" s="293"/>
      <c r="J23" s="293"/>
      <c r="K23" s="293"/>
      <c r="L23" s="293"/>
      <c r="M23" s="35"/>
      <c r="N23" s="2"/>
      <c r="O23" s="2"/>
      <c r="P23" s="2"/>
    </row>
    <row r="24" spans="1:16" ht="18" customHeight="1">
      <c r="A24" s="2"/>
      <c r="B24" s="2"/>
      <c r="C24" s="2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2"/>
      <c r="O24" s="2"/>
      <c r="P24" s="2"/>
    </row>
    <row r="25" spans="1:16" ht="18" customHeight="1">
      <c r="A25" s="2"/>
      <c r="B25" s="2"/>
      <c r="C25" s="2"/>
      <c r="D25" s="35"/>
      <c r="E25" s="35"/>
      <c r="F25" s="35"/>
      <c r="G25" s="35"/>
      <c r="H25" s="35"/>
      <c r="I25" s="35"/>
      <c r="J25" s="35"/>
      <c r="K25" s="35"/>
      <c r="L25" s="37"/>
      <c r="M25" s="35"/>
      <c r="N25" s="2"/>
      <c r="O25" s="2"/>
      <c r="P25" s="2"/>
    </row>
    <row r="26" spans="1:16" ht="18" customHeight="1">
      <c r="A26" s="2"/>
      <c r="B26" s="2"/>
      <c r="C26" s="2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2"/>
      <c r="O26" s="2"/>
      <c r="P26" s="2"/>
    </row>
    <row r="27" spans="1:16" ht="18" customHeight="1">
      <c r="A27" s="2"/>
      <c r="B27" s="2"/>
      <c r="C27" s="2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2"/>
      <c r="O27" s="2"/>
      <c r="P27" s="2"/>
    </row>
    <row r="28" spans="1:16" ht="18" customHeight="1">
      <c r="A28" s="2"/>
      <c r="B28" s="2"/>
      <c r="C28" s="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2"/>
      <c r="O28" s="2"/>
      <c r="P28" s="2"/>
    </row>
    <row r="29" spans="1:16" ht="18" customHeight="1">
      <c r="A29" s="2"/>
      <c r="B29" s="2"/>
      <c r="C29" s="2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2"/>
      <c r="O29" s="2"/>
      <c r="P29" s="2"/>
    </row>
    <row r="30" spans="1:16" ht="18" customHeight="1">
      <c r="A30" s="2"/>
      <c r="B30" s="2"/>
      <c r="C30" s="2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2"/>
      <c r="O30" s="2"/>
      <c r="P30" s="2"/>
    </row>
    <row r="31" spans="1:16" ht="18" customHeight="1">
      <c r="A31" s="2"/>
      <c r="B31" s="2"/>
      <c r="C31" s="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2"/>
      <c r="O31" s="2"/>
      <c r="P31" s="2"/>
    </row>
    <row r="32" spans="1:16" ht="18" customHeight="1">
      <c r="A32" s="2"/>
      <c r="B32" s="2"/>
      <c r="C32" s="2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2"/>
      <c r="O32" s="2"/>
      <c r="P32" s="2"/>
    </row>
    <row r="33" spans="1:16" ht="18" customHeight="1">
      <c r="A33" s="2"/>
      <c r="B33" s="2"/>
      <c r="C33" s="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2"/>
      <c r="O33" s="2"/>
      <c r="P33" s="2"/>
    </row>
    <row r="34" spans="1:16" ht="18" customHeight="1">
      <c r="A34" s="2"/>
      <c r="B34" s="2"/>
      <c r="C34" s="2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2"/>
      <c r="O34" s="2"/>
      <c r="P34" s="2"/>
    </row>
    <row r="35" spans="1:16" ht="18" customHeight="1">
      <c r="A35" s="2"/>
      <c r="B35" s="2"/>
      <c r="C35" s="2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2"/>
      <c r="O35" s="2"/>
      <c r="P35" s="2"/>
    </row>
    <row r="36" spans="1:16" ht="18" customHeight="1">
      <c r="A36" s="2"/>
      <c r="B36" s="2"/>
      <c r="C36" s="2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2"/>
      <c r="O36" s="2"/>
      <c r="P36" s="2"/>
    </row>
    <row r="37" spans="1:16" ht="18" customHeight="1">
      <c r="A37" s="2"/>
      <c r="B37" s="2"/>
      <c r="C37" s="2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2"/>
      <c r="O37" s="2"/>
      <c r="P37" s="2"/>
    </row>
    <row r="38" spans="1:16" ht="18" customHeight="1">
      <c r="A38" s="2"/>
      <c r="B38" s="2"/>
      <c r="C38" s="2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2"/>
      <c r="O38" s="2"/>
      <c r="P38" s="2"/>
    </row>
    <row r="39" spans="1:16" ht="18" customHeight="1">
      <c r="A39" s="2"/>
      <c r="B39" s="2"/>
      <c r="C39" s="2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2"/>
      <c r="O39" s="2"/>
      <c r="P39" s="2"/>
    </row>
    <row r="40" spans="1:16" ht="18" customHeight="1">
      <c r="A40" s="2"/>
      <c r="B40" s="2"/>
      <c r="C40" s="2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2"/>
      <c r="O40" s="2"/>
      <c r="P40" s="2"/>
    </row>
    <row r="41" spans="1:16" ht="18" customHeight="1">
      <c r="A41" s="2"/>
      <c r="B41" s="2"/>
      <c r="C41" s="2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2"/>
      <c r="O41" s="2"/>
      <c r="P41" s="2"/>
    </row>
    <row r="42" spans="1:16" ht="18" customHeight="1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</row>
    <row r="43" spans="1:1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sheetProtection sheet="1" objects="1" scenarios="1" selectLockedCells="1"/>
  <mergeCells count="19">
    <mergeCell ref="E22:G23"/>
    <mergeCell ref="H22:L23"/>
    <mergeCell ref="H16:L17"/>
    <mergeCell ref="H18:L19"/>
    <mergeCell ref="E20:G21"/>
    <mergeCell ref="H20:L21"/>
    <mergeCell ref="E16:G17"/>
    <mergeCell ref="E18:G19"/>
    <mergeCell ref="E12:G13"/>
    <mergeCell ref="E14:G15"/>
    <mergeCell ref="E2:L4"/>
    <mergeCell ref="H6:L7"/>
    <mergeCell ref="H8:L9"/>
    <mergeCell ref="E6:G7"/>
    <mergeCell ref="E8:G9"/>
    <mergeCell ref="H10:L11"/>
    <mergeCell ref="E10:G11"/>
    <mergeCell ref="H12:L13"/>
    <mergeCell ref="H14:L15"/>
  </mergeCells>
  <phoneticPr fontId="2" type="noConversion"/>
  <pageMargins left="1.31" right="0.78740157480314965" top="0.78740157480314965" bottom="0.78740157480314965" header="0.59055118110236227" footer="0.59055118110236227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1:AR5"/>
  <sheetViews>
    <sheetView workbookViewId="0">
      <selection sqref="A1:I1"/>
    </sheetView>
  </sheetViews>
  <sheetFormatPr defaultRowHeight="12.75"/>
  <sheetData>
    <row r="1" spans="1:44" s="4" customFormat="1" ht="32.25" customHeight="1" thickTop="1" thickBot="1">
      <c r="A1" s="294" t="s">
        <v>91</v>
      </c>
      <c r="B1" s="295"/>
      <c r="C1" s="295"/>
      <c r="D1" s="295"/>
      <c r="E1" s="295"/>
      <c r="F1" s="295"/>
      <c r="G1" s="295"/>
      <c r="H1" s="295"/>
      <c r="I1" s="296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</row>
    <row r="2" spans="1:44" s="4" customFormat="1" ht="18" customHeight="1" thickTop="1" thickBot="1">
      <c r="A2" s="299" t="s">
        <v>17</v>
      </c>
      <c r="B2" s="300"/>
      <c r="C2" s="300"/>
      <c r="D2" s="297"/>
      <c r="E2" s="298"/>
      <c r="F2" s="298"/>
      <c r="G2" s="298"/>
      <c r="H2" s="165"/>
      <c r="I2" s="166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</row>
    <row r="3" spans="1:44" s="4" customFormat="1" ht="18" customHeight="1" thickTop="1" thickBot="1">
      <c r="A3" s="299" t="s">
        <v>18</v>
      </c>
      <c r="B3" s="300"/>
      <c r="C3" s="300"/>
      <c r="D3" s="297"/>
      <c r="E3" s="298"/>
      <c r="F3" s="298"/>
      <c r="G3" s="298"/>
      <c r="H3" s="165"/>
      <c r="I3" s="166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</row>
    <row r="4" spans="1:44" s="4" customFormat="1" ht="18" customHeight="1" thickTop="1" thickBot="1">
      <c r="A4" s="301" t="s">
        <v>19</v>
      </c>
      <c r="B4" s="302"/>
      <c r="C4" s="302"/>
      <c r="D4" s="303"/>
      <c r="E4" s="304"/>
      <c r="F4" s="304"/>
      <c r="G4" s="304"/>
      <c r="H4" s="167"/>
      <c r="I4" s="168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1:44" ht="13.5" thickTop="1"/>
  </sheetData>
  <protectedRanges>
    <protectedRange sqref="D2:G4" name="Aralık1"/>
  </protectedRanges>
  <mergeCells count="7">
    <mergeCell ref="A1:I1"/>
    <mergeCell ref="D2:G2"/>
    <mergeCell ref="A2:C2"/>
    <mergeCell ref="A3:C3"/>
    <mergeCell ref="A4:C4"/>
    <mergeCell ref="D3:G3"/>
    <mergeCell ref="D4:G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4">
    <tabColor indexed="12"/>
  </sheetPr>
  <dimension ref="A1:K55"/>
  <sheetViews>
    <sheetView workbookViewId="0">
      <selection activeCell="G23" sqref="G23:G38"/>
    </sheetView>
  </sheetViews>
  <sheetFormatPr defaultRowHeight="12.75"/>
  <cols>
    <col min="1" max="3" width="8.85546875" style="4" customWidth="1"/>
    <col min="4" max="4" width="9.7109375" style="4" customWidth="1"/>
    <col min="5" max="5" width="8.7109375" style="4" customWidth="1"/>
    <col min="6" max="6" width="10.7109375" style="4" customWidth="1"/>
    <col min="7" max="7" width="45.7109375" style="4" customWidth="1"/>
    <col min="8" max="8" width="10.7109375" style="4" customWidth="1"/>
    <col min="9" max="16384" width="9.140625" style="4"/>
  </cols>
  <sheetData>
    <row r="1" spans="1:11">
      <c r="A1" s="2"/>
      <c r="B1" s="2"/>
      <c r="C1" s="2"/>
      <c r="D1" s="28"/>
      <c r="E1" s="28"/>
      <c r="F1" s="28"/>
      <c r="G1" s="28"/>
      <c r="H1" s="28"/>
      <c r="I1" s="2"/>
      <c r="J1" s="2"/>
      <c r="K1" s="2"/>
    </row>
    <row r="2" spans="1:11" ht="36" customHeight="1">
      <c r="A2" s="2"/>
      <c r="B2" s="2"/>
      <c r="C2" s="2"/>
      <c r="D2" s="28"/>
      <c r="E2" s="305" t="s">
        <v>5</v>
      </c>
      <c r="F2" s="305"/>
      <c r="G2" s="305"/>
      <c r="H2" s="29"/>
      <c r="I2" s="2"/>
      <c r="J2" s="2"/>
      <c r="K2" s="2"/>
    </row>
    <row r="3" spans="1:11" ht="35.25" customHeight="1">
      <c r="A3" s="2"/>
      <c r="B3" s="2"/>
      <c r="C3" s="2"/>
      <c r="D3" s="28"/>
      <c r="E3" s="33" t="s">
        <v>56</v>
      </c>
      <c r="F3" s="34" t="s">
        <v>14</v>
      </c>
      <c r="G3" s="34" t="s">
        <v>1</v>
      </c>
      <c r="H3" s="28"/>
      <c r="I3" s="2"/>
      <c r="J3" s="2"/>
      <c r="K3" s="2"/>
    </row>
    <row r="4" spans="1:11">
      <c r="A4" s="2"/>
      <c r="B4" s="2"/>
      <c r="C4" s="2"/>
      <c r="D4" s="28"/>
      <c r="E4" s="32">
        <f>IF(F4&gt;0,1," ")</f>
        <v>1</v>
      </c>
      <c r="F4" s="43">
        <v>1</v>
      </c>
      <c r="G4" s="42" t="s">
        <v>114</v>
      </c>
      <c r="H4" s="28"/>
      <c r="I4" s="2"/>
      <c r="J4" s="2"/>
      <c r="K4" s="2"/>
    </row>
    <row r="5" spans="1:11">
      <c r="A5" s="2"/>
      <c r="B5" s="2"/>
      <c r="C5" s="2"/>
      <c r="D5" s="28"/>
      <c r="E5" s="32">
        <f>IF(F5&gt;0,2," ")</f>
        <v>2</v>
      </c>
      <c r="F5" s="43">
        <v>1</v>
      </c>
      <c r="G5" s="42" t="s">
        <v>114</v>
      </c>
      <c r="H5" s="28"/>
      <c r="I5" s="2"/>
      <c r="J5" s="2"/>
      <c r="K5" s="2"/>
    </row>
    <row r="6" spans="1:11">
      <c r="A6" s="2"/>
      <c r="B6" s="2"/>
      <c r="C6" s="2"/>
      <c r="D6" s="28"/>
      <c r="E6" s="32">
        <f>IF(F6&gt;0,3," ")</f>
        <v>3</v>
      </c>
      <c r="F6" s="43">
        <v>1</v>
      </c>
      <c r="G6" s="42" t="s">
        <v>114</v>
      </c>
      <c r="H6" s="28"/>
      <c r="I6" s="2"/>
      <c r="J6" s="2"/>
      <c r="K6" s="2"/>
    </row>
    <row r="7" spans="1:11">
      <c r="A7" s="2"/>
      <c r="B7" s="2"/>
      <c r="C7" s="2"/>
      <c r="D7" s="28"/>
      <c r="E7" s="32">
        <f>IF(F7&gt;0,4," ")</f>
        <v>4</v>
      </c>
      <c r="F7" s="43">
        <v>1</v>
      </c>
      <c r="G7" s="42" t="s">
        <v>114</v>
      </c>
      <c r="H7" s="28"/>
      <c r="I7" s="2"/>
      <c r="J7" s="2"/>
      <c r="K7" s="2"/>
    </row>
    <row r="8" spans="1:11">
      <c r="A8" s="2"/>
      <c r="B8" s="2"/>
      <c r="C8" s="2"/>
      <c r="D8" s="28"/>
      <c r="E8" s="32">
        <f>IF(F8&gt;0,5," ")</f>
        <v>5</v>
      </c>
      <c r="F8" s="43">
        <v>1</v>
      </c>
      <c r="G8" s="42" t="s">
        <v>114</v>
      </c>
      <c r="H8" s="28"/>
      <c r="I8" s="2"/>
      <c r="J8" s="2"/>
      <c r="K8" s="2"/>
    </row>
    <row r="9" spans="1:11">
      <c r="A9" s="2"/>
      <c r="B9" s="2"/>
      <c r="C9" s="2"/>
      <c r="D9" s="28"/>
      <c r="E9" s="32">
        <f>IF(F9&gt;0,6," ")</f>
        <v>6</v>
      </c>
      <c r="F9" s="43">
        <v>1</v>
      </c>
      <c r="G9" s="42" t="s">
        <v>114</v>
      </c>
      <c r="H9" s="28"/>
      <c r="I9" s="2"/>
      <c r="J9" s="2"/>
      <c r="K9" s="2"/>
    </row>
    <row r="10" spans="1:11">
      <c r="A10" s="2"/>
      <c r="B10" s="2"/>
      <c r="C10" s="2"/>
      <c r="D10" s="28"/>
      <c r="E10" s="32">
        <f>IF(F10&gt;0,7," ")</f>
        <v>7</v>
      </c>
      <c r="F10" s="43">
        <v>1</v>
      </c>
      <c r="G10" s="42" t="s">
        <v>114</v>
      </c>
      <c r="H10" s="28"/>
      <c r="I10" s="2"/>
      <c r="J10" s="2"/>
      <c r="K10" s="2"/>
    </row>
    <row r="11" spans="1:11">
      <c r="A11" s="2"/>
      <c r="B11" s="2"/>
      <c r="C11" s="2"/>
      <c r="D11" s="28"/>
      <c r="E11" s="32">
        <f>IF(F11&gt;0,8," ")</f>
        <v>8</v>
      </c>
      <c r="F11" s="43">
        <v>1</v>
      </c>
      <c r="G11" s="42" t="s">
        <v>114</v>
      </c>
      <c r="H11" s="28"/>
      <c r="I11" s="2"/>
      <c r="J11" s="2"/>
      <c r="K11" s="2"/>
    </row>
    <row r="12" spans="1:11">
      <c r="A12" s="2"/>
      <c r="B12" s="2"/>
      <c r="C12" s="2"/>
      <c r="D12" s="28"/>
      <c r="E12" s="32">
        <f>IF(F12&gt;0,9," ")</f>
        <v>9</v>
      </c>
      <c r="F12" s="43">
        <v>1</v>
      </c>
      <c r="G12" s="42" t="s">
        <v>114</v>
      </c>
      <c r="H12" s="28"/>
      <c r="I12" s="2"/>
      <c r="J12" s="2"/>
      <c r="K12" s="2"/>
    </row>
    <row r="13" spans="1:11">
      <c r="A13" s="2"/>
      <c r="B13" s="2"/>
      <c r="C13" s="2"/>
      <c r="D13" s="28"/>
      <c r="E13" s="32">
        <f>IF(F13&gt;0,10," ")</f>
        <v>10</v>
      </c>
      <c r="F13" s="43">
        <v>1</v>
      </c>
      <c r="G13" s="42" t="s">
        <v>114</v>
      </c>
      <c r="H13" s="28"/>
      <c r="I13" s="2"/>
      <c r="J13" s="2"/>
      <c r="K13" s="2"/>
    </row>
    <row r="14" spans="1:11">
      <c r="A14" s="2"/>
      <c r="B14" s="2"/>
      <c r="C14" s="2"/>
      <c r="D14" s="28"/>
      <c r="E14" s="32">
        <f>IF(F14&gt;0,11," ")</f>
        <v>11</v>
      </c>
      <c r="F14" s="43">
        <v>1</v>
      </c>
      <c r="G14" s="42" t="s">
        <v>114</v>
      </c>
      <c r="H14" s="28"/>
      <c r="I14" s="2"/>
      <c r="J14" s="2"/>
      <c r="K14" s="2"/>
    </row>
    <row r="15" spans="1:11">
      <c r="A15" s="2"/>
      <c r="B15" s="2"/>
      <c r="C15" s="2"/>
      <c r="D15" s="28"/>
      <c r="E15" s="32">
        <f>IF(F15&gt;0,12," ")</f>
        <v>12</v>
      </c>
      <c r="F15" s="43">
        <v>1</v>
      </c>
      <c r="G15" s="42" t="s">
        <v>114</v>
      </c>
      <c r="H15" s="28"/>
      <c r="I15" s="2"/>
      <c r="J15" s="2"/>
      <c r="K15" s="2"/>
    </row>
    <row r="16" spans="1:11">
      <c r="A16" s="2"/>
      <c r="B16" s="2"/>
      <c r="C16" s="2"/>
      <c r="D16" s="28"/>
      <c r="E16" s="32">
        <f>IF(F16&gt;0,13," ")</f>
        <v>13</v>
      </c>
      <c r="F16" s="43">
        <v>1</v>
      </c>
      <c r="G16" s="42" t="s">
        <v>114</v>
      </c>
      <c r="H16" s="28"/>
      <c r="I16" s="2"/>
      <c r="J16" s="2"/>
      <c r="K16" s="2"/>
    </row>
    <row r="17" spans="1:11">
      <c r="A17" s="2"/>
      <c r="B17" s="2"/>
      <c r="C17" s="2"/>
      <c r="D17" s="28"/>
      <c r="E17" s="32">
        <f>IF(F17&gt;0,14," ")</f>
        <v>14</v>
      </c>
      <c r="F17" s="43">
        <v>1</v>
      </c>
      <c r="G17" s="42" t="s">
        <v>114</v>
      </c>
      <c r="H17" s="28"/>
      <c r="I17" s="2"/>
      <c r="J17" s="2"/>
      <c r="K17" s="2"/>
    </row>
    <row r="18" spans="1:11">
      <c r="A18" s="2"/>
      <c r="B18" s="2"/>
      <c r="C18" s="2"/>
      <c r="D18" s="28"/>
      <c r="E18" s="32">
        <f>IF(F18&gt;0,15," ")</f>
        <v>15</v>
      </c>
      <c r="F18" s="43">
        <v>1</v>
      </c>
      <c r="G18" s="42" t="s">
        <v>114</v>
      </c>
      <c r="H18" s="28"/>
      <c r="I18" s="2"/>
      <c r="J18" s="2"/>
      <c r="K18" s="2"/>
    </row>
    <row r="19" spans="1:11">
      <c r="A19" s="2"/>
      <c r="B19" s="2"/>
      <c r="C19" s="2"/>
      <c r="D19" s="28"/>
      <c r="E19" s="32">
        <f>IF(F19&gt;0,16," ")</f>
        <v>16</v>
      </c>
      <c r="F19" s="43">
        <v>1</v>
      </c>
      <c r="G19" s="42" t="s">
        <v>114</v>
      </c>
      <c r="H19" s="28"/>
      <c r="I19" s="2"/>
      <c r="J19" s="2"/>
      <c r="K19" s="2"/>
    </row>
    <row r="20" spans="1:11">
      <c r="A20" s="2"/>
      <c r="B20" s="2"/>
      <c r="C20" s="2"/>
      <c r="D20" s="28"/>
      <c r="E20" s="32">
        <f>IF(F20&gt;0,17," ")</f>
        <v>17</v>
      </c>
      <c r="F20" s="43">
        <v>1</v>
      </c>
      <c r="G20" s="42" t="s">
        <v>114</v>
      </c>
      <c r="H20" s="28"/>
      <c r="I20" s="2"/>
      <c r="J20" s="2"/>
      <c r="K20" s="2"/>
    </row>
    <row r="21" spans="1:11">
      <c r="A21" s="2"/>
      <c r="B21" s="2"/>
      <c r="C21" s="2"/>
      <c r="D21" s="28"/>
      <c r="E21" s="32">
        <f>IF(F21&gt;0,18," ")</f>
        <v>18</v>
      </c>
      <c r="F21" s="43">
        <v>1</v>
      </c>
      <c r="G21" s="42" t="s">
        <v>114</v>
      </c>
      <c r="H21" s="28"/>
      <c r="I21" s="2"/>
      <c r="J21" s="2"/>
      <c r="K21" s="2"/>
    </row>
    <row r="22" spans="1:11">
      <c r="A22" s="2"/>
      <c r="B22" s="2"/>
      <c r="C22" s="2"/>
      <c r="D22" s="28"/>
      <c r="E22" s="32">
        <f>IF(F22&gt;0,19," ")</f>
        <v>19</v>
      </c>
      <c r="F22" s="43">
        <v>1</v>
      </c>
      <c r="G22" s="42" t="s">
        <v>114</v>
      </c>
      <c r="H22" s="28"/>
      <c r="I22" s="2"/>
      <c r="J22" s="2"/>
      <c r="K22" s="2"/>
    </row>
    <row r="23" spans="1:11">
      <c r="A23" s="2"/>
      <c r="B23" s="2"/>
      <c r="C23" s="2"/>
      <c r="D23" s="28"/>
      <c r="E23" s="32">
        <f>IF(F23&gt;0,20," ")</f>
        <v>20</v>
      </c>
      <c r="F23" s="43">
        <v>1</v>
      </c>
      <c r="G23" s="42" t="s">
        <v>114</v>
      </c>
      <c r="H23" s="28"/>
      <c r="I23" s="2"/>
      <c r="J23" s="2"/>
      <c r="K23" s="2"/>
    </row>
    <row r="24" spans="1:11">
      <c r="A24" s="2"/>
      <c r="B24" s="2"/>
      <c r="C24" s="2"/>
      <c r="D24" s="28"/>
      <c r="E24" s="32">
        <f>IF(F24&gt;0,21," ")</f>
        <v>21</v>
      </c>
      <c r="F24" s="43">
        <v>1</v>
      </c>
      <c r="G24" s="42" t="s">
        <v>114</v>
      </c>
      <c r="H24" s="28"/>
      <c r="I24" s="2"/>
      <c r="J24" s="2"/>
      <c r="K24" s="2"/>
    </row>
    <row r="25" spans="1:11">
      <c r="A25" s="2"/>
      <c r="B25" s="2"/>
      <c r="C25" s="2"/>
      <c r="D25" s="28"/>
      <c r="E25" s="32">
        <f>IF(F25&gt;0,22," ")</f>
        <v>22</v>
      </c>
      <c r="F25" s="43">
        <v>1</v>
      </c>
      <c r="G25" s="42" t="s">
        <v>114</v>
      </c>
      <c r="H25" s="28"/>
      <c r="I25" s="2"/>
      <c r="J25" s="2"/>
      <c r="K25" s="2"/>
    </row>
    <row r="26" spans="1:11">
      <c r="A26" s="2"/>
      <c r="B26" s="2"/>
      <c r="C26" s="2"/>
      <c r="D26" s="28"/>
      <c r="E26" s="32">
        <f>IF(F26&gt;0,23," ")</f>
        <v>23</v>
      </c>
      <c r="F26" s="43">
        <v>1</v>
      </c>
      <c r="G26" s="42" t="s">
        <v>114</v>
      </c>
      <c r="H26" s="28"/>
      <c r="I26" s="2"/>
      <c r="J26" s="2"/>
      <c r="K26" s="2"/>
    </row>
    <row r="27" spans="1:11">
      <c r="A27" s="2"/>
      <c r="B27" s="2"/>
      <c r="C27" s="2"/>
      <c r="D27" s="28"/>
      <c r="E27" s="32">
        <f>IF(F27&gt;0,24," ")</f>
        <v>24</v>
      </c>
      <c r="F27" s="43">
        <v>1</v>
      </c>
      <c r="G27" s="42" t="s">
        <v>114</v>
      </c>
      <c r="H27" s="28"/>
      <c r="I27" s="2"/>
      <c r="J27" s="2"/>
      <c r="K27" s="2"/>
    </row>
    <row r="28" spans="1:11">
      <c r="A28" s="2"/>
      <c r="B28" s="2"/>
      <c r="C28" s="2"/>
      <c r="D28" s="28"/>
      <c r="E28" s="32">
        <f>IF(F28&gt;0,25," ")</f>
        <v>25</v>
      </c>
      <c r="F28" s="43">
        <v>1</v>
      </c>
      <c r="G28" s="42" t="s">
        <v>114</v>
      </c>
      <c r="H28" s="28"/>
      <c r="I28" s="2"/>
      <c r="J28" s="2"/>
      <c r="K28" s="2"/>
    </row>
    <row r="29" spans="1:11">
      <c r="A29" s="2"/>
      <c r="B29" s="2"/>
      <c r="C29" s="2"/>
      <c r="D29" s="28"/>
      <c r="E29" s="32">
        <f>IF(F29&gt;0,26," ")</f>
        <v>26</v>
      </c>
      <c r="F29" s="43">
        <v>1</v>
      </c>
      <c r="G29" s="42" t="s">
        <v>114</v>
      </c>
      <c r="H29" s="28"/>
      <c r="I29" s="2"/>
      <c r="J29" s="2"/>
      <c r="K29" s="2"/>
    </row>
    <row r="30" spans="1:11">
      <c r="A30" s="2"/>
      <c r="B30" s="2"/>
      <c r="C30" s="2"/>
      <c r="D30" s="28"/>
      <c r="E30" s="32">
        <f>IF(F30&gt;0,27," ")</f>
        <v>27</v>
      </c>
      <c r="F30" s="43">
        <v>1</v>
      </c>
      <c r="G30" s="42" t="s">
        <v>114</v>
      </c>
      <c r="H30" s="28"/>
      <c r="I30" s="2"/>
      <c r="J30" s="2"/>
      <c r="K30" s="2"/>
    </row>
    <row r="31" spans="1:11">
      <c r="A31" s="2"/>
      <c r="B31" s="2"/>
      <c r="C31" s="2"/>
      <c r="D31" s="28"/>
      <c r="E31" s="32">
        <f>IF(F31&gt;0,28," ")</f>
        <v>28</v>
      </c>
      <c r="F31" s="43">
        <v>1</v>
      </c>
      <c r="G31" s="42" t="s">
        <v>114</v>
      </c>
      <c r="H31" s="28"/>
      <c r="I31" s="2"/>
      <c r="J31" s="2"/>
      <c r="K31" s="2"/>
    </row>
    <row r="32" spans="1:11">
      <c r="A32" s="2"/>
      <c r="B32" s="2"/>
      <c r="C32" s="2"/>
      <c r="D32" s="28"/>
      <c r="E32" s="32">
        <f>IF(F32&gt;0,29," ")</f>
        <v>29</v>
      </c>
      <c r="F32" s="43">
        <v>1</v>
      </c>
      <c r="G32" s="42" t="s">
        <v>114</v>
      </c>
      <c r="H32" s="28"/>
      <c r="I32" s="2"/>
      <c r="J32" s="2"/>
      <c r="K32" s="2"/>
    </row>
    <row r="33" spans="1:11">
      <c r="A33" s="2"/>
      <c r="B33" s="2"/>
      <c r="C33" s="2"/>
      <c r="D33" s="28"/>
      <c r="E33" s="32">
        <f>IF(F33&gt;0,30," ")</f>
        <v>30</v>
      </c>
      <c r="F33" s="43">
        <v>1</v>
      </c>
      <c r="G33" s="42" t="s">
        <v>114</v>
      </c>
      <c r="H33" s="28"/>
      <c r="I33" s="2"/>
      <c r="J33" s="2"/>
      <c r="K33" s="2"/>
    </row>
    <row r="34" spans="1:11">
      <c r="A34" s="2"/>
      <c r="B34" s="2"/>
      <c r="C34" s="2"/>
      <c r="D34" s="30"/>
      <c r="E34" s="32">
        <f>IF(F34&gt;0,31," ")</f>
        <v>31</v>
      </c>
      <c r="F34" s="43">
        <v>1</v>
      </c>
      <c r="G34" s="42" t="s">
        <v>114</v>
      </c>
      <c r="H34" s="30"/>
      <c r="I34" s="2"/>
      <c r="J34" s="2"/>
      <c r="K34" s="2"/>
    </row>
    <row r="35" spans="1:11">
      <c r="A35" s="2"/>
      <c r="B35" s="2"/>
      <c r="C35" s="2"/>
      <c r="D35" s="30"/>
      <c r="E35" s="32">
        <f>IF(F35&gt;0,32," ")</f>
        <v>32</v>
      </c>
      <c r="F35" s="43">
        <v>1</v>
      </c>
      <c r="G35" s="42" t="s">
        <v>114</v>
      </c>
      <c r="H35" s="30"/>
      <c r="I35" s="2"/>
      <c r="J35" s="2"/>
      <c r="K35" s="2"/>
    </row>
    <row r="36" spans="1:11">
      <c r="A36" s="2"/>
      <c r="B36" s="2"/>
      <c r="C36" s="2"/>
      <c r="D36" s="30"/>
      <c r="E36" s="32">
        <f>IF(F36&gt;0,33," ")</f>
        <v>33</v>
      </c>
      <c r="F36" s="43">
        <v>1</v>
      </c>
      <c r="G36" s="42" t="s">
        <v>114</v>
      </c>
      <c r="H36" s="30"/>
      <c r="I36" s="2"/>
      <c r="J36" s="2"/>
      <c r="K36" s="2"/>
    </row>
    <row r="37" spans="1:11">
      <c r="A37" s="2"/>
      <c r="B37" s="2"/>
      <c r="C37" s="2"/>
      <c r="D37" s="30"/>
      <c r="E37" s="32">
        <f>IF(F37&gt;0,34," ")</f>
        <v>34</v>
      </c>
      <c r="F37" s="43">
        <v>1</v>
      </c>
      <c r="G37" s="42" t="s">
        <v>114</v>
      </c>
      <c r="H37" s="30"/>
      <c r="I37" s="2"/>
      <c r="J37" s="2"/>
      <c r="K37" s="2"/>
    </row>
    <row r="38" spans="1:11">
      <c r="A38" s="2"/>
      <c r="B38" s="2"/>
      <c r="C38" s="2"/>
      <c r="D38" s="30"/>
      <c r="E38" s="32">
        <f>IF(F38&gt;0,35," ")</f>
        <v>35</v>
      </c>
      <c r="F38" s="43">
        <v>1</v>
      </c>
      <c r="G38" s="42" t="s">
        <v>114</v>
      </c>
      <c r="H38" s="30"/>
      <c r="I38" s="2"/>
      <c r="J38" s="2"/>
      <c r="K38" s="2"/>
    </row>
    <row r="39" spans="1:11">
      <c r="A39" s="2"/>
      <c r="B39" s="2"/>
      <c r="C39" s="2"/>
      <c r="D39" s="30"/>
      <c r="E39" s="32" t="str">
        <f>IF(F39&gt;0,36," ")</f>
        <v/>
      </c>
      <c r="F39" s="43"/>
      <c r="G39" s="42"/>
      <c r="H39" s="30"/>
      <c r="I39" s="2"/>
      <c r="J39" s="2"/>
      <c r="K39" s="2"/>
    </row>
    <row r="40" spans="1:11">
      <c r="A40" s="2"/>
      <c r="B40" s="2"/>
      <c r="C40" s="2"/>
      <c r="D40" s="30"/>
      <c r="E40" s="32" t="str">
        <f>IF(F40&gt;0,37," ")</f>
        <v/>
      </c>
      <c r="F40" s="43"/>
      <c r="G40" s="42"/>
      <c r="H40" s="30"/>
      <c r="I40" s="2"/>
      <c r="J40" s="2"/>
      <c r="K40" s="2"/>
    </row>
    <row r="41" spans="1:11">
      <c r="A41" s="2"/>
      <c r="B41" s="2"/>
      <c r="C41" s="2"/>
      <c r="D41" s="30"/>
      <c r="E41" s="32" t="str">
        <f>IF(F41&gt;0,38," ")</f>
        <v/>
      </c>
      <c r="F41" s="43"/>
      <c r="G41" s="42"/>
      <c r="H41" s="30"/>
      <c r="I41" s="2"/>
      <c r="J41" s="2"/>
      <c r="K41" s="2"/>
    </row>
    <row r="42" spans="1:11">
      <c r="A42" s="2"/>
      <c r="B42" s="2"/>
      <c r="C42" s="2"/>
      <c r="D42" s="30"/>
      <c r="E42" s="32" t="str">
        <f>IF(F42&gt;0,39," ")</f>
        <v/>
      </c>
      <c r="F42" s="43"/>
      <c r="G42" s="42"/>
      <c r="H42" s="30"/>
      <c r="I42" s="2"/>
      <c r="J42" s="2"/>
      <c r="K42" s="2"/>
    </row>
    <row r="43" spans="1:11">
      <c r="A43" s="2"/>
      <c r="B43" s="2"/>
      <c r="C43" s="2"/>
      <c r="D43" s="30"/>
      <c r="E43" s="32" t="str">
        <f>IF(F43&gt;0,40," ")</f>
        <v/>
      </c>
      <c r="F43" s="43"/>
      <c r="G43" s="42"/>
      <c r="H43" s="30"/>
      <c r="I43" s="2"/>
      <c r="J43" s="2"/>
      <c r="K43" s="2"/>
    </row>
    <row r="44" spans="1:11">
      <c r="A44" s="2"/>
      <c r="B44" s="2"/>
      <c r="C44" s="2"/>
      <c r="D44" s="31"/>
      <c r="E44" s="31"/>
      <c r="F44" s="31"/>
      <c r="G44" s="31"/>
      <c r="H44" s="31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sheetProtection sheet="1" objects="1" scenarios="1" selectLockedCells="1"/>
  <mergeCells count="1">
    <mergeCell ref="E2:G2"/>
  </mergeCells>
  <phoneticPr fontId="2" type="noConversion"/>
  <dataValidations count="3">
    <dataValidation allowBlank="1" showInputMessage="1" showErrorMessage="1" prompt="Sıra numarası program tarafından otomatik olarak verilmektedir!" sqref="E4:E43"/>
    <dataValidation allowBlank="1" showInputMessage="1" showErrorMessage="1" prompt="Öğrencinin numarasını giriniz." sqref="F4:F43"/>
    <dataValidation allowBlank="1" showInputMessage="1" showErrorMessage="1" prompt="Öğrencinin ad ve soyadını giriniz." sqref="G4:G43"/>
  </dataValidations>
  <pageMargins left="1.57" right="0.78740157480314965" top="0.47" bottom="0.3" header="0.32" footer="0.2"/>
  <pageSetup paperSize="9" orientation="portrait" r:id="rId1"/>
  <headerFooter alignWithMargins="0"/>
  <ignoredErrors>
    <ignoredError sqref="E3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5">
    <tabColor indexed="10"/>
  </sheetPr>
  <dimension ref="A1:AT20"/>
  <sheetViews>
    <sheetView workbookViewId="0">
      <selection activeCell="Y20" sqref="Y20"/>
    </sheetView>
  </sheetViews>
  <sheetFormatPr defaultRowHeight="12.75"/>
  <cols>
    <col min="1" max="1" width="2.42578125" style="4" customWidth="1"/>
    <col min="2" max="3" width="4.28515625" style="4" customWidth="1"/>
    <col min="4" max="4" width="4.5703125" style="4" customWidth="1"/>
    <col min="5" max="44" width="3.28515625" style="4" customWidth="1"/>
    <col min="45" max="45" width="8.5703125" style="4" customWidth="1"/>
    <col min="46" max="46" width="2.7109375" style="4" customWidth="1"/>
    <col min="47" max="16384" width="9.140625" style="4"/>
  </cols>
  <sheetData>
    <row r="1" spans="1:46" ht="18" customHeight="1">
      <c r="A1" s="26"/>
      <c r="B1" s="307" t="s">
        <v>24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9"/>
      <c r="AT1" s="26"/>
    </row>
    <row r="2" spans="1:46" ht="18" customHeight="1">
      <c r="A2" s="26"/>
      <c r="B2" s="310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2"/>
      <c r="AT2" s="26"/>
    </row>
    <row r="3" spans="1:46" ht="16.5" customHeight="1">
      <c r="A3" s="26"/>
      <c r="B3" s="317" t="s">
        <v>85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26"/>
    </row>
    <row r="4" spans="1:46" ht="16.5" customHeight="1">
      <c r="A4" s="26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26"/>
    </row>
    <row r="5" spans="1:46" ht="15.9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</row>
    <row r="6" spans="1:46" ht="18" customHeight="1">
      <c r="A6" s="26"/>
      <c r="B6" s="319" t="s">
        <v>53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320"/>
      <c r="AQ6" s="320"/>
      <c r="AR6" s="321"/>
      <c r="AS6" s="314" t="s">
        <v>2</v>
      </c>
      <c r="AT6" s="26"/>
    </row>
    <row r="7" spans="1:46" ht="12.75" customHeight="1">
      <c r="A7" s="26"/>
      <c r="B7" s="322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4"/>
      <c r="AS7" s="315"/>
      <c r="AT7" s="26"/>
    </row>
    <row r="8" spans="1:46" ht="21" customHeight="1">
      <c r="A8" s="26"/>
      <c r="B8" s="313" t="s">
        <v>15</v>
      </c>
      <c r="C8" s="313"/>
      <c r="D8" s="313"/>
      <c r="E8" s="51">
        <v>1</v>
      </c>
      <c r="F8" s="51">
        <v>2</v>
      </c>
      <c r="G8" s="51">
        <v>3</v>
      </c>
      <c r="H8" s="51">
        <v>4</v>
      </c>
      <c r="I8" s="51">
        <v>5</v>
      </c>
      <c r="J8" s="51">
        <v>6</v>
      </c>
      <c r="K8" s="51">
        <v>7</v>
      </c>
      <c r="L8" s="51">
        <v>8</v>
      </c>
      <c r="M8" s="51">
        <v>9</v>
      </c>
      <c r="N8" s="51">
        <v>10</v>
      </c>
      <c r="O8" s="51">
        <v>11</v>
      </c>
      <c r="P8" s="51">
        <v>12</v>
      </c>
      <c r="Q8" s="51">
        <v>13</v>
      </c>
      <c r="R8" s="51">
        <v>14</v>
      </c>
      <c r="S8" s="51">
        <v>15</v>
      </c>
      <c r="T8" s="51">
        <v>16</v>
      </c>
      <c r="U8" s="51">
        <v>17</v>
      </c>
      <c r="V8" s="51">
        <v>18</v>
      </c>
      <c r="W8" s="51">
        <v>19</v>
      </c>
      <c r="X8" s="51">
        <v>20</v>
      </c>
      <c r="Y8" s="51">
        <v>21</v>
      </c>
      <c r="Z8" s="51">
        <v>22</v>
      </c>
      <c r="AA8" s="51">
        <v>23</v>
      </c>
      <c r="AB8" s="51">
        <v>24</v>
      </c>
      <c r="AC8" s="51">
        <v>25</v>
      </c>
      <c r="AD8" s="51">
        <v>26</v>
      </c>
      <c r="AE8" s="51">
        <v>27</v>
      </c>
      <c r="AF8" s="51">
        <v>28</v>
      </c>
      <c r="AG8" s="51">
        <v>29</v>
      </c>
      <c r="AH8" s="51">
        <v>30</v>
      </c>
      <c r="AI8" s="51">
        <v>31</v>
      </c>
      <c r="AJ8" s="51">
        <v>32</v>
      </c>
      <c r="AK8" s="51">
        <v>33</v>
      </c>
      <c r="AL8" s="51">
        <v>34</v>
      </c>
      <c r="AM8" s="51">
        <v>35</v>
      </c>
      <c r="AN8" s="51">
        <v>36</v>
      </c>
      <c r="AO8" s="51">
        <v>37</v>
      </c>
      <c r="AP8" s="51">
        <v>38</v>
      </c>
      <c r="AQ8" s="51">
        <v>39</v>
      </c>
      <c r="AR8" s="51">
        <v>40</v>
      </c>
      <c r="AS8" s="316"/>
      <c r="AT8" s="26"/>
    </row>
    <row r="9" spans="1:46" ht="25.5" customHeight="1">
      <c r="A9" s="26"/>
      <c r="B9" s="306" t="s">
        <v>16</v>
      </c>
      <c r="C9" s="306"/>
      <c r="D9" s="306"/>
      <c r="E9" s="148">
        <v>5</v>
      </c>
      <c r="F9" s="148">
        <v>5</v>
      </c>
      <c r="G9" s="148">
        <v>5</v>
      </c>
      <c r="H9" s="148">
        <v>5</v>
      </c>
      <c r="I9" s="148">
        <v>5</v>
      </c>
      <c r="J9" s="148">
        <v>5</v>
      </c>
      <c r="K9" s="148">
        <v>5</v>
      </c>
      <c r="L9" s="148">
        <v>5</v>
      </c>
      <c r="M9" s="148">
        <v>5</v>
      </c>
      <c r="N9" s="148">
        <v>5</v>
      </c>
      <c r="O9" s="148">
        <v>5</v>
      </c>
      <c r="P9" s="148">
        <v>5</v>
      </c>
      <c r="Q9" s="148">
        <v>5</v>
      </c>
      <c r="R9" s="148">
        <v>5</v>
      </c>
      <c r="S9" s="148">
        <v>5</v>
      </c>
      <c r="T9" s="148">
        <v>5</v>
      </c>
      <c r="U9" s="148">
        <v>5</v>
      </c>
      <c r="V9" s="148">
        <v>5</v>
      </c>
      <c r="W9" s="148">
        <v>5</v>
      </c>
      <c r="X9" s="148">
        <v>5</v>
      </c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24">
        <f>IF(SUM(E9:AR9)=0," ",SUM(E9:AR9))</f>
        <v>100</v>
      </c>
      <c r="AT9" s="26"/>
    </row>
    <row r="10" spans="1:46" ht="15.9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7"/>
      <c r="AT10" s="26"/>
    </row>
    <row r="11" spans="1:46" ht="18" customHeight="1">
      <c r="A11" s="26"/>
      <c r="B11" s="319" t="s">
        <v>54</v>
      </c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1"/>
      <c r="AS11" s="314" t="s">
        <v>2</v>
      </c>
      <c r="AT11" s="26"/>
    </row>
    <row r="12" spans="1:46" ht="12.75" customHeight="1">
      <c r="A12" s="26"/>
      <c r="B12" s="322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4"/>
      <c r="AS12" s="315"/>
      <c r="AT12" s="26"/>
    </row>
    <row r="13" spans="1:46" ht="21" customHeight="1">
      <c r="A13" s="26"/>
      <c r="B13" s="313" t="s">
        <v>15</v>
      </c>
      <c r="C13" s="313"/>
      <c r="D13" s="313"/>
      <c r="E13" s="51">
        <v>1</v>
      </c>
      <c r="F13" s="51">
        <v>2</v>
      </c>
      <c r="G13" s="51">
        <v>3</v>
      </c>
      <c r="H13" s="51">
        <v>4</v>
      </c>
      <c r="I13" s="51">
        <v>5</v>
      </c>
      <c r="J13" s="51">
        <v>6</v>
      </c>
      <c r="K13" s="51">
        <v>7</v>
      </c>
      <c r="L13" s="51">
        <v>8</v>
      </c>
      <c r="M13" s="51">
        <v>9</v>
      </c>
      <c r="N13" s="51">
        <v>10</v>
      </c>
      <c r="O13" s="51">
        <v>11</v>
      </c>
      <c r="P13" s="51">
        <v>12</v>
      </c>
      <c r="Q13" s="51">
        <v>13</v>
      </c>
      <c r="R13" s="51">
        <v>14</v>
      </c>
      <c r="S13" s="51">
        <v>15</v>
      </c>
      <c r="T13" s="51">
        <v>16</v>
      </c>
      <c r="U13" s="51">
        <v>17</v>
      </c>
      <c r="V13" s="51">
        <v>18</v>
      </c>
      <c r="W13" s="51">
        <v>19</v>
      </c>
      <c r="X13" s="51">
        <v>20</v>
      </c>
      <c r="Y13" s="51">
        <v>21</v>
      </c>
      <c r="Z13" s="51">
        <v>22</v>
      </c>
      <c r="AA13" s="51">
        <v>23</v>
      </c>
      <c r="AB13" s="51">
        <v>24</v>
      </c>
      <c r="AC13" s="51">
        <v>25</v>
      </c>
      <c r="AD13" s="51">
        <v>26</v>
      </c>
      <c r="AE13" s="51">
        <v>27</v>
      </c>
      <c r="AF13" s="51">
        <v>28</v>
      </c>
      <c r="AG13" s="51">
        <v>29</v>
      </c>
      <c r="AH13" s="51">
        <v>30</v>
      </c>
      <c r="AI13" s="51">
        <v>31</v>
      </c>
      <c r="AJ13" s="51">
        <v>32</v>
      </c>
      <c r="AK13" s="51">
        <v>33</v>
      </c>
      <c r="AL13" s="51">
        <v>34</v>
      </c>
      <c r="AM13" s="51">
        <v>35</v>
      </c>
      <c r="AN13" s="51">
        <v>36</v>
      </c>
      <c r="AO13" s="51">
        <v>37</v>
      </c>
      <c r="AP13" s="51">
        <v>38</v>
      </c>
      <c r="AQ13" s="51">
        <v>39</v>
      </c>
      <c r="AR13" s="51">
        <v>40</v>
      </c>
      <c r="AS13" s="316"/>
      <c r="AT13" s="26"/>
    </row>
    <row r="14" spans="1:46" ht="25.5" customHeight="1">
      <c r="A14" s="26"/>
      <c r="B14" s="306" t="s">
        <v>16</v>
      </c>
      <c r="C14" s="306"/>
      <c r="D14" s="306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4" t="str">
        <f>IF(SUM(E14:AR14)=0," ",SUM(E14:AR14))</f>
        <v/>
      </c>
      <c r="AT14" s="26"/>
    </row>
    <row r="15" spans="1:46" ht="15.9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7"/>
      <c r="AT15" s="26"/>
    </row>
    <row r="16" spans="1:46" ht="18" customHeight="1">
      <c r="A16" s="26"/>
      <c r="B16" s="330" t="s">
        <v>55</v>
      </c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2"/>
      <c r="AS16" s="326" t="s">
        <v>2</v>
      </c>
      <c r="AT16" s="26"/>
    </row>
    <row r="17" spans="1:46" ht="12.75" customHeight="1">
      <c r="A17" s="26"/>
      <c r="B17" s="333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5"/>
      <c r="AS17" s="327"/>
      <c r="AT17" s="26"/>
    </row>
    <row r="18" spans="1:46" ht="21" customHeight="1">
      <c r="A18" s="26"/>
      <c r="B18" s="329" t="s">
        <v>15</v>
      </c>
      <c r="C18" s="329"/>
      <c r="D18" s="329"/>
      <c r="E18" s="52">
        <v>1</v>
      </c>
      <c r="F18" s="52">
        <v>2</v>
      </c>
      <c r="G18" s="52">
        <v>3</v>
      </c>
      <c r="H18" s="52">
        <v>4</v>
      </c>
      <c r="I18" s="52">
        <v>5</v>
      </c>
      <c r="J18" s="52">
        <v>6</v>
      </c>
      <c r="K18" s="52">
        <v>7</v>
      </c>
      <c r="L18" s="52">
        <v>8</v>
      </c>
      <c r="M18" s="52">
        <v>9</v>
      </c>
      <c r="N18" s="52">
        <v>10</v>
      </c>
      <c r="O18" s="52">
        <v>11</v>
      </c>
      <c r="P18" s="52">
        <v>12</v>
      </c>
      <c r="Q18" s="52">
        <v>13</v>
      </c>
      <c r="R18" s="52">
        <v>14</v>
      </c>
      <c r="S18" s="52">
        <v>15</v>
      </c>
      <c r="T18" s="52">
        <v>16</v>
      </c>
      <c r="U18" s="52">
        <v>17</v>
      </c>
      <c r="V18" s="52">
        <v>18</v>
      </c>
      <c r="W18" s="52">
        <v>19</v>
      </c>
      <c r="X18" s="52">
        <v>20</v>
      </c>
      <c r="Y18" s="52">
        <v>21</v>
      </c>
      <c r="Z18" s="52">
        <v>22</v>
      </c>
      <c r="AA18" s="52">
        <v>23</v>
      </c>
      <c r="AB18" s="52">
        <v>24</v>
      </c>
      <c r="AC18" s="52">
        <v>25</v>
      </c>
      <c r="AD18" s="52">
        <v>26</v>
      </c>
      <c r="AE18" s="52">
        <v>27</v>
      </c>
      <c r="AF18" s="52">
        <v>28</v>
      </c>
      <c r="AG18" s="52">
        <v>29</v>
      </c>
      <c r="AH18" s="52">
        <v>30</v>
      </c>
      <c r="AI18" s="52">
        <v>31</v>
      </c>
      <c r="AJ18" s="52">
        <v>32</v>
      </c>
      <c r="AK18" s="52">
        <v>33</v>
      </c>
      <c r="AL18" s="52">
        <v>34</v>
      </c>
      <c r="AM18" s="52">
        <v>35</v>
      </c>
      <c r="AN18" s="52">
        <v>36</v>
      </c>
      <c r="AO18" s="52">
        <v>37</v>
      </c>
      <c r="AP18" s="52">
        <v>38</v>
      </c>
      <c r="AQ18" s="52">
        <v>39</v>
      </c>
      <c r="AR18" s="52">
        <v>40</v>
      </c>
      <c r="AS18" s="328"/>
      <c r="AT18" s="26"/>
    </row>
    <row r="19" spans="1:46" ht="25.5" customHeight="1">
      <c r="A19" s="26"/>
      <c r="B19" s="325" t="s">
        <v>16</v>
      </c>
      <c r="C19" s="325"/>
      <c r="D19" s="325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5" t="str">
        <f>IF(SUM(E19:AR19)=0," ",SUM(E19:AR19))</f>
        <v/>
      </c>
      <c r="AT19" s="26"/>
    </row>
    <row r="20" spans="1:46" ht="15.9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</row>
  </sheetData>
  <sheetProtection selectLockedCells="1"/>
  <mergeCells count="14">
    <mergeCell ref="AS11:AS13"/>
    <mergeCell ref="B13:D13"/>
    <mergeCell ref="B11:AR12"/>
    <mergeCell ref="B19:D19"/>
    <mergeCell ref="B14:D14"/>
    <mergeCell ref="AS16:AS18"/>
    <mergeCell ref="B18:D18"/>
    <mergeCell ref="B16:AR17"/>
    <mergeCell ref="B9:D9"/>
    <mergeCell ref="B1:AS2"/>
    <mergeCell ref="B8:D8"/>
    <mergeCell ref="AS6:AS8"/>
    <mergeCell ref="B3:AS4"/>
    <mergeCell ref="B6:AR7"/>
  </mergeCells>
  <phoneticPr fontId="2" type="noConversion"/>
  <dataValidations count="2">
    <dataValidation allowBlank="1" showInputMessage="1" showErrorMessage="1" prompt="Sorunun puan değerini giriniz." sqref="E19:AR19 Y14:AR14 Y9:AR9"/>
    <dataValidation allowBlank="1" showInputMessage="1" showErrorMessage="1" prompt="Sorunun puan değerini giriniz." sqref="E14:X14 E9:X9">
      <formula1>0</formula1>
      <formula2>0</formula2>
    </dataValidation>
  </dataValidations>
  <pageMargins left="0.59" right="0.12" top="1.52" bottom="0.78740157480314965" header="0.53" footer="0.59055118110236227"/>
  <pageSetup paperSize="9" orientation="landscape" r:id="rId1"/>
  <headerFooter alignWithMargins="0"/>
  <rowBreaks count="1" manualBreakCount="1">
    <brk id="20" max="4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1">
    <tabColor indexed="44"/>
  </sheetPr>
  <dimension ref="A1:AU102"/>
  <sheetViews>
    <sheetView view="pageBreakPreview" zoomScale="98" zoomScaleNormal="70" zoomScaleSheetLayoutView="98" workbookViewId="0">
      <selection activeCell="AX7" sqref="AX7"/>
    </sheetView>
  </sheetViews>
  <sheetFormatPr defaultRowHeight="12.75"/>
  <cols>
    <col min="1" max="1" width="3.85546875" style="4" customWidth="1"/>
    <col min="2" max="2" width="5.7109375" style="4" customWidth="1"/>
    <col min="3" max="4" width="8.7109375" style="4" customWidth="1"/>
    <col min="5" max="5" width="3.42578125" style="4" customWidth="1"/>
    <col min="6" max="45" width="2.42578125" style="4" customWidth="1"/>
    <col min="46" max="46" width="7.7109375" style="4" customWidth="1"/>
    <col min="47" max="47" width="4.5703125" style="4" hidden="1" customWidth="1"/>
    <col min="48" max="16384" width="9.140625" style="4"/>
  </cols>
  <sheetData>
    <row r="1" spans="1:47" ht="17.25" customHeight="1">
      <c r="A1" s="343" t="str">
        <f>'K. Bilgiler'!H14&amp;" EĞİTİM ÖĞRETİM YILI "&amp;'K. Bilgiler'!H6</f>
        <v xml:space="preserve"> EĞİTİM ÖĞRETİM YILI KONAK ÇINARLI MESLEKİ ve TEKNİK ANADOLU LİSESİ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5"/>
      <c r="AQ1" s="342">
        <f>'Yazılı Tarihleri'!D2</f>
        <v>0</v>
      </c>
      <c r="AR1" s="342"/>
      <c r="AS1" s="342"/>
      <c r="AT1" s="342"/>
      <c r="AU1" s="342"/>
    </row>
    <row r="2" spans="1:47" ht="16.5" customHeight="1">
      <c r="A2" s="341" t="str">
        <f>'K. Bilgiler'!H10&amp;" / "&amp;'K. Bilgiler'!H12&amp;" SINIFI "&amp;'K. Bilgiler'!H8&amp;" DERSİ "&amp;'K. Bilgiler'!H16&amp;" DÖNEM 1. SINAV ANALİZİ"</f>
        <v xml:space="preserve"> /  SINIFI  DERSİ  DÖNEM 1. SINAV ANALİZİ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2"/>
      <c r="AR2" s="342"/>
      <c r="AS2" s="342"/>
      <c r="AT2" s="342"/>
      <c r="AU2" s="342"/>
    </row>
    <row r="3" spans="1:47" ht="84.95" customHeight="1">
      <c r="A3" s="336" t="s">
        <v>86</v>
      </c>
      <c r="B3" s="337"/>
      <c r="C3" s="337"/>
      <c r="D3" s="337"/>
      <c r="E3" s="338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6"/>
      <c r="AR3" s="146"/>
      <c r="AS3" s="146"/>
      <c r="AT3" s="339"/>
      <c r="AU3" s="340"/>
    </row>
    <row r="4" spans="1:47" ht="12.75" customHeight="1">
      <c r="A4" s="352" t="s">
        <v>28</v>
      </c>
      <c r="B4" s="352"/>
      <c r="C4" s="352"/>
      <c r="D4" s="352"/>
      <c r="E4" s="352"/>
      <c r="F4" s="18">
        <f>IF('NOT Baremi'!E9=0," ",'NOT Baremi'!E9)</f>
        <v>5</v>
      </c>
      <c r="G4" s="18">
        <f>IF('NOT Baremi'!F9=0," ",'NOT Baremi'!F9)</f>
        <v>5</v>
      </c>
      <c r="H4" s="18">
        <f>IF('NOT Baremi'!G9=0," ",'NOT Baremi'!G9)</f>
        <v>5</v>
      </c>
      <c r="I4" s="18">
        <f>IF('NOT Baremi'!H9=0," ",'NOT Baremi'!H9)</f>
        <v>5</v>
      </c>
      <c r="J4" s="18">
        <f>IF('NOT Baremi'!I9=0," ",'NOT Baremi'!I9)</f>
        <v>5</v>
      </c>
      <c r="K4" s="18">
        <f>IF('NOT Baremi'!J9=0," ",'NOT Baremi'!J9)</f>
        <v>5</v>
      </c>
      <c r="L4" s="18">
        <f>IF('NOT Baremi'!K9=0," ",'NOT Baremi'!K9)</f>
        <v>5</v>
      </c>
      <c r="M4" s="18">
        <f>IF('NOT Baremi'!L9=0," ",'NOT Baremi'!L9)</f>
        <v>5</v>
      </c>
      <c r="N4" s="18">
        <f>IF('NOT Baremi'!M9=0," ",'NOT Baremi'!M9)</f>
        <v>5</v>
      </c>
      <c r="O4" s="18">
        <f>IF('NOT Baremi'!N9=0," ",'NOT Baremi'!N9)</f>
        <v>5</v>
      </c>
      <c r="P4" s="18">
        <f>IF('NOT Baremi'!O9=0," ",'NOT Baremi'!O9)</f>
        <v>5</v>
      </c>
      <c r="Q4" s="18">
        <f>IF('NOT Baremi'!P9=0," ",'NOT Baremi'!P9)</f>
        <v>5</v>
      </c>
      <c r="R4" s="18">
        <f>IF('NOT Baremi'!Q9=0," ",'NOT Baremi'!Q9)</f>
        <v>5</v>
      </c>
      <c r="S4" s="18">
        <f>IF('NOT Baremi'!R9=0," ",'NOT Baremi'!R9)</f>
        <v>5</v>
      </c>
      <c r="T4" s="18">
        <f>IF('NOT Baremi'!S9=0," ",'NOT Baremi'!S9)</f>
        <v>5</v>
      </c>
      <c r="U4" s="18">
        <f>IF('NOT Baremi'!T9=0," ",'NOT Baremi'!T9)</f>
        <v>5</v>
      </c>
      <c r="V4" s="18">
        <f>IF('NOT Baremi'!U9=0," ",'NOT Baremi'!U9)</f>
        <v>5</v>
      </c>
      <c r="W4" s="18">
        <f>IF('NOT Baremi'!V9=0," ",'NOT Baremi'!V9)</f>
        <v>5</v>
      </c>
      <c r="X4" s="18">
        <f>IF('NOT Baremi'!W9=0," ",'NOT Baremi'!W9)</f>
        <v>5</v>
      </c>
      <c r="Y4" s="18">
        <f>IF('NOT Baremi'!X9=0," ",'NOT Baremi'!X9)</f>
        <v>5</v>
      </c>
      <c r="Z4" s="18" t="str">
        <f>IF('NOT Baremi'!Y9=0," ",'NOT Baremi'!Y9)</f>
        <v/>
      </c>
      <c r="AA4" s="18" t="str">
        <f>IF('NOT Baremi'!Z9=0," ",'NOT Baremi'!Z9)</f>
        <v/>
      </c>
      <c r="AB4" s="18" t="str">
        <f>IF('NOT Baremi'!AA9=0," ",'NOT Baremi'!AA9)</f>
        <v/>
      </c>
      <c r="AC4" s="18" t="str">
        <f>IF('NOT Baremi'!AB9=0," ",'NOT Baremi'!AB9)</f>
        <v/>
      </c>
      <c r="AD4" s="18" t="str">
        <f>IF('NOT Baremi'!AC9=0," ",'NOT Baremi'!AC9)</f>
        <v/>
      </c>
      <c r="AE4" s="18" t="str">
        <f>IF('NOT Baremi'!AD9=0," ",'NOT Baremi'!AD9)</f>
        <v/>
      </c>
      <c r="AF4" s="18" t="str">
        <f>IF('NOT Baremi'!AE9=0," ",'NOT Baremi'!AE9)</f>
        <v/>
      </c>
      <c r="AG4" s="18" t="str">
        <f>IF('NOT Baremi'!AF9=0," ",'NOT Baremi'!AF9)</f>
        <v/>
      </c>
      <c r="AH4" s="18" t="str">
        <f>IF('NOT Baremi'!AG9=0," ",'NOT Baremi'!AG9)</f>
        <v/>
      </c>
      <c r="AI4" s="18" t="str">
        <f>IF('NOT Baremi'!AH9=0," ",'NOT Baremi'!AH9)</f>
        <v/>
      </c>
      <c r="AJ4" s="18" t="str">
        <f>IF('NOT Baremi'!AI9=0," ",'NOT Baremi'!AI9)</f>
        <v/>
      </c>
      <c r="AK4" s="18" t="str">
        <f>IF('NOT Baremi'!AJ9=0," ",'NOT Baremi'!AJ9)</f>
        <v/>
      </c>
      <c r="AL4" s="18" t="str">
        <f>IF('NOT Baremi'!AK9=0," ",'NOT Baremi'!AK9)</f>
        <v/>
      </c>
      <c r="AM4" s="18" t="str">
        <f>IF('NOT Baremi'!AL9=0," ",'NOT Baremi'!AL9)</f>
        <v/>
      </c>
      <c r="AN4" s="18" t="str">
        <f>IF('NOT Baremi'!AM9=0," ",'NOT Baremi'!AM9)</f>
        <v/>
      </c>
      <c r="AO4" s="18" t="str">
        <f>IF('NOT Baremi'!AN9=0," ",'NOT Baremi'!AN9)</f>
        <v/>
      </c>
      <c r="AP4" s="18" t="str">
        <f>IF('NOT Baremi'!AO9=0," ",'NOT Baremi'!AO9)</f>
        <v/>
      </c>
      <c r="AQ4" s="18" t="str">
        <f>IF('NOT Baremi'!AP9=0," ",'NOT Baremi'!AP9)</f>
        <v/>
      </c>
      <c r="AR4" s="18" t="str">
        <f>IF('NOT Baremi'!AQ9=0," ",'NOT Baremi'!AQ9)</f>
        <v/>
      </c>
      <c r="AS4" s="18" t="str">
        <f>IF('NOT Baremi'!AR9=0," ",'NOT Baremi'!AR9)</f>
        <v/>
      </c>
      <c r="AT4" s="38">
        <f>IF(SUM(F4:AS4)=0," ",SUM(F4:AS4))</f>
        <v>100</v>
      </c>
      <c r="AU4" s="350" t="s">
        <v>102</v>
      </c>
    </row>
    <row r="5" spans="1:47" ht="40.5">
      <c r="A5" s="39" t="s">
        <v>0</v>
      </c>
      <c r="B5" s="39" t="s">
        <v>36</v>
      </c>
      <c r="C5" s="353" t="s">
        <v>27</v>
      </c>
      <c r="D5" s="353"/>
      <c r="E5" s="353"/>
      <c r="F5" s="17" t="str">
        <f>IF('NOT Baremi'!E9&gt;0,'NOT Baremi'!E8&amp;"."&amp;"SORU"," ")</f>
        <v>1.SORU</v>
      </c>
      <c r="G5" s="17" t="str">
        <f>IF('NOT Baremi'!F9&gt;0,'NOT Baremi'!F8&amp;"."&amp;"SORU"," ")</f>
        <v>2.SORU</v>
      </c>
      <c r="H5" s="17" t="str">
        <f>IF('NOT Baremi'!G9&gt;0,'NOT Baremi'!G8&amp;"."&amp;"SORU"," ")</f>
        <v>3.SORU</v>
      </c>
      <c r="I5" s="17" t="str">
        <f>IF('NOT Baremi'!H9&gt;0,'NOT Baremi'!H8&amp;"."&amp;"SORU"," ")</f>
        <v>4.SORU</v>
      </c>
      <c r="J5" s="17" t="str">
        <f>IF('NOT Baremi'!I9&gt;0,'NOT Baremi'!I8&amp;"."&amp;"SORU"," ")</f>
        <v>5.SORU</v>
      </c>
      <c r="K5" s="17" t="str">
        <f>IF('NOT Baremi'!J9&gt;0,'NOT Baremi'!J8&amp;"."&amp;"SORU"," ")</f>
        <v>6.SORU</v>
      </c>
      <c r="L5" s="17" t="str">
        <f>IF('NOT Baremi'!K9&gt;0,'NOT Baremi'!K8&amp;"."&amp;"SORU"," ")</f>
        <v>7.SORU</v>
      </c>
      <c r="M5" s="17" t="str">
        <f>IF('NOT Baremi'!L9&gt;0,'NOT Baremi'!L8&amp;"."&amp;"SORU"," ")</f>
        <v>8.SORU</v>
      </c>
      <c r="N5" s="17" t="str">
        <f>IF('NOT Baremi'!M9&gt;0,'NOT Baremi'!M8&amp;"."&amp;"SORU"," ")</f>
        <v>9.SORU</v>
      </c>
      <c r="O5" s="17" t="str">
        <f>IF('NOT Baremi'!N9&gt;0,'NOT Baremi'!N8&amp;"."&amp;"SORU"," ")</f>
        <v>10.SORU</v>
      </c>
      <c r="P5" s="17" t="str">
        <f>IF('NOT Baremi'!O9&gt;0,'NOT Baremi'!O8&amp;"."&amp;"SORU"," ")</f>
        <v>11.SORU</v>
      </c>
      <c r="Q5" s="17" t="str">
        <f>IF('NOT Baremi'!P9&gt;0,'NOT Baremi'!P8&amp;"."&amp;"SORU"," ")</f>
        <v>12.SORU</v>
      </c>
      <c r="R5" s="17" t="str">
        <f>IF('NOT Baremi'!Q9&gt;0,'NOT Baremi'!Q8&amp;"."&amp;"SORU"," ")</f>
        <v>13.SORU</v>
      </c>
      <c r="S5" s="17" t="str">
        <f>IF('NOT Baremi'!R9&gt;0,'NOT Baremi'!R8&amp;"."&amp;"SORU"," ")</f>
        <v>14.SORU</v>
      </c>
      <c r="T5" s="17" t="str">
        <f>IF('NOT Baremi'!S9&gt;0,'NOT Baremi'!S8&amp;"."&amp;"SORU"," ")</f>
        <v>15.SORU</v>
      </c>
      <c r="U5" s="17" t="str">
        <f>IF('NOT Baremi'!T9&gt;0,'NOT Baremi'!T8&amp;"."&amp;"SORU"," ")</f>
        <v>16.SORU</v>
      </c>
      <c r="V5" s="17" t="str">
        <f>IF('NOT Baremi'!U9&gt;0,'NOT Baremi'!U8&amp;"."&amp;"SORU"," ")</f>
        <v>17.SORU</v>
      </c>
      <c r="W5" s="17" t="str">
        <f>IF('NOT Baremi'!V9&gt;0,'NOT Baremi'!V8&amp;"."&amp;"SORU"," ")</f>
        <v>18.SORU</v>
      </c>
      <c r="X5" s="17" t="str">
        <f>IF('NOT Baremi'!W9&gt;0,'NOT Baremi'!W8&amp;"."&amp;"SORU"," ")</f>
        <v>19.SORU</v>
      </c>
      <c r="Y5" s="17" t="str">
        <f>IF('NOT Baremi'!X9&gt;0,'NOT Baremi'!X8&amp;"."&amp;"SORU"," ")</f>
        <v>20.SORU</v>
      </c>
      <c r="Z5" s="17" t="str">
        <f>IF('NOT Baremi'!Y9&gt;0,'NOT Baremi'!Y8&amp;"."&amp;"SORU"," ")</f>
        <v/>
      </c>
      <c r="AA5" s="17" t="str">
        <f>IF('NOT Baremi'!Z9&gt;0,'NOT Baremi'!Z8&amp;"."&amp;"SORU"," ")</f>
        <v/>
      </c>
      <c r="AB5" s="17" t="str">
        <f>IF('NOT Baremi'!AA9&gt;0,'NOT Baremi'!AA8&amp;"."&amp;"SORU"," ")</f>
        <v/>
      </c>
      <c r="AC5" s="17" t="str">
        <f>IF('NOT Baremi'!AB9&gt;0,'NOT Baremi'!AB8&amp;"."&amp;"SORU"," ")</f>
        <v/>
      </c>
      <c r="AD5" s="17" t="str">
        <f>IF('NOT Baremi'!AC9&gt;0,'NOT Baremi'!AC8&amp;"."&amp;"SORU"," ")</f>
        <v/>
      </c>
      <c r="AE5" s="17" t="str">
        <f>IF('NOT Baremi'!AD9&gt;0,'NOT Baremi'!AD8&amp;"."&amp;"SORU"," ")</f>
        <v/>
      </c>
      <c r="AF5" s="17" t="str">
        <f>IF('NOT Baremi'!AE9&gt;0,'NOT Baremi'!AE8&amp;"."&amp;"SORU"," ")</f>
        <v/>
      </c>
      <c r="AG5" s="17" t="str">
        <f>IF('NOT Baremi'!AF9&gt;0,'NOT Baremi'!AF8&amp;"."&amp;"SORU"," ")</f>
        <v/>
      </c>
      <c r="AH5" s="17" t="str">
        <f>IF('NOT Baremi'!AG9&gt;0,'NOT Baremi'!AG8&amp;"."&amp;"SORU"," ")</f>
        <v/>
      </c>
      <c r="AI5" s="17" t="str">
        <f>IF('NOT Baremi'!AH9&gt;0,'NOT Baremi'!AH8&amp;"."&amp;"SORU"," ")</f>
        <v/>
      </c>
      <c r="AJ5" s="17" t="str">
        <f>IF('NOT Baremi'!AI9&gt;0,'NOT Baremi'!AI8&amp;"."&amp;"SORU"," ")</f>
        <v/>
      </c>
      <c r="AK5" s="17" t="str">
        <f>IF('NOT Baremi'!AJ9&gt;0,'NOT Baremi'!AJ8&amp;"."&amp;"SORU"," ")</f>
        <v/>
      </c>
      <c r="AL5" s="17" t="str">
        <f>IF('NOT Baremi'!AK9&gt;0,'NOT Baremi'!AK8&amp;"."&amp;"SORU"," ")</f>
        <v/>
      </c>
      <c r="AM5" s="17" t="str">
        <f>IF('NOT Baremi'!AL9&gt;0,'NOT Baremi'!AL8&amp;"."&amp;"SORU"," ")</f>
        <v/>
      </c>
      <c r="AN5" s="17" t="str">
        <f>IF('NOT Baremi'!AM9&gt;0,'NOT Baremi'!AM8&amp;"."&amp;"SORU"," ")</f>
        <v/>
      </c>
      <c r="AO5" s="17" t="str">
        <f>IF('NOT Baremi'!AN9&gt;0,'NOT Baremi'!AN8&amp;"."&amp;"SORU"," ")</f>
        <v/>
      </c>
      <c r="AP5" s="17" t="str">
        <f>IF('NOT Baremi'!AO9&gt;0,'NOT Baremi'!AO8&amp;"."&amp;"SORU"," ")</f>
        <v/>
      </c>
      <c r="AQ5" s="17" t="str">
        <f>IF('NOT Baremi'!AP9&gt;0,'NOT Baremi'!AP8&amp;"."&amp;"SORU"," ")</f>
        <v/>
      </c>
      <c r="AR5" s="17" t="str">
        <f>IF('NOT Baremi'!AQ9&gt;0,'NOT Baremi'!AQ8&amp;"."&amp;"SORU"," ")</f>
        <v/>
      </c>
      <c r="AS5" s="17" t="str">
        <f>IF('NOT Baremi'!AR9&gt;0,'NOT Baremi'!AR8&amp;"."&amp;"SORU"," ")</f>
        <v/>
      </c>
      <c r="AT5" s="20" t="s">
        <v>31</v>
      </c>
      <c r="AU5" s="351"/>
    </row>
    <row r="6" spans="1:47" ht="12" customHeight="1">
      <c r="A6" s="40">
        <f>'S. Listesi'!E4</f>
        <v>1</v>
      </c>
      <c r="B6" s="41">
        <f>IF('S. Listesi'!F4=0," ",'S. Listesi'!F4)</f>
        <v>1</v>
      </c>
      <c r="C6" s="349" t="str">
        <f>IF('S. Listesi'!G4=0," ",'S. Listesi'!G4)</f>
        <v>İsim Soyisim</v>
      </c>
      <c r="D6" s="349"/>
      <c r="E6" s="349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21" t="str">
        <f>IF(COUNTBLANK(F6:AS6)=COLUMNS(F6:AS6)," ",IF(SUM(F6:AS6)=0,0,SUM(F6:AS6)))</f>
        <v/>
      </c>
      <c r="AU6" s="21" t="str">
        <f t="shared" ref="AU6:AU45" si="0">IF(AT6=" "," ",IF(AT6&gt;=85,5,IF(AT6&gt;=70,4,IF(AT6&gt;=60,3,IF(AT6&gt;=50,2,IF(AT6&gt;=0,1,0))))))</f>
        <v/>
      </c>
    </row>
    <row r="7" spans="1:47" ht="12" customHeight="1">
      <c r="A7" s="40">
        <f>'S. Listesi'!E5</f>
        <v>2</v>
      </c>
      <c r="B7" s="41">
        <f>IF('S. Listesi'!F5=0," ",'S. Listesi'!F5)</f>
        <v>1</v>
      </c>
      <c r="C7" s="349" t="str">
        <f>IF('S. Listesi'!G5=0," ",'S. Listesi'!G5)</f>
        <v>İsim Soyisim</v>
      </c>
      <c r="D7" s="349"/>
      <c r="E7" s="3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21" t="str">
        <f t="shared" ref="AT7:AT45" si="1">IF(COUNTBLANK(F7:AS7)=COLUMNS(F7:AS7)," ",IF(SUM(F7:AS7)=0,0,SUM(F7:AS7)))</f>
        <v/>
      </c>
      <c r="AU7" s="21" t="str">
        <f t="shared" si="0"/>
        <v/>
      </c>
    </row>
    <row r="8" spans="1:47" ht="12" customHeight="1">
      <c r="A8" s="40">
        <f>'S. Listesi'!E6</f>
        <v>3</v>
      </c>
      <c r="B8" s="41">
        <f>IF('S. Listesi'!F6=0," ",'S. Listesi'!F6)</f>
        <v>1</v>
      </c>
      <c r="C8" s="349" t="str">
        <f>IF('S. Listesi'!G6=0," ",'S. Listesi'!G6)</f>
        <v>İsim Soyisim</v>
      </c>
      <c r="D8" s="349"/>
      <c r="E8" s="349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21" t="str">
        <f t="shared" si="1"/>
        <v/>
      </c>
      <c r="AU8" s="21" t="str">
        <f>IF(AT8=" "," ",IF(AT8&gt;=85,5,IF(AT8&gt;=70,4,IF(AT8&gt;=60,3,IF(AT8&gt;=50,2,IF(AT8&gt;=0,1,0))))))</f>
        <v/>
      </c>
    </row>
    <row r="9" spans="1:47" ht="12" customHeight="1">
      <c r="A9" s="40">
        <f>'S. Listesi'!E7</f>
        <v>4</v>
      </c>
      <c r="B9" s="41">
        <f>IF('S. Listesi'!F7=0," ",'S. Listesi'!F7)</f>
        <v>1</v>
      </c>
      <c r="C9" s="349" t="str">
        <f>IF('S. Listesi'!G7=0," ",'S. Listesi'!G7)</f>
        <v>İsim Soyisim</v>
      </c>
      <c r="D9" s="349"/>
      <c r="E9" s="349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21" t="str">
        <f t="shared" si="1"/>
        <v/>
      </c>
      <c r="AU9" s="21" t="str">
        <f t="shared" si="0"/>
        <v/>
      </c>
    </row>
    <row r="10" spans="1:47" ht="12" customHeight="1">
      <c r="A10" s="40">
        <f>'S. Listesi'!E8</f>
        <v>5</v>
      </c>
      <c r="B10" s="41">
        <f>IF('S. Listesi'!F8=0," ",'S. Listesi'!F8)</f>
        <v>1</v>
      </c>
      <c r="C10" s="349" t="str">
        <f>IF('S. Listesi'!G8=0," ",'S. Listesi'!G8)</f>
        <v>İsim Soyisim</v>
      </c>
      <c r="D10" s="349"/>
      <c r="E10" s="349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21" t="str">
        <f t="shared" si="1"/>
        <v/>
      </c>
      <c r="AU10" s="21" t="str">
        <f t="shared" si="0"/>
        <v/>
      </c>
    </row>
    <row r="11" spans="1:47" ht="12" customHeight="1">
      <c r="A11" s="40">
        <f>'S. Listesi'!E9</f>
        <v>6</v>
      </c>
      <c r="B11" s="41">
        <f>IF('S. Listesi'!F9=0," ",'S. Listesi'!F9)</f>
        <v>1</v>
      </c>
      <c r="C11" s="349" t="str">
        <f>IF('S. Listesi'!G9=0," ",'S. Listesi'!G9)</f>
        <v>İsim Soyisim</v>
      </c>
      <c r="D11" s="349"/>
      <c r="E11" s="349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21" t="str">
        <f t="shared" si="1"/>
        <v/>
      </c>
      <c r="AU11" s="21" t="str">
        <f t="shared" si="0"/>
        <v/>
      </c>
    </row>
    <row r="12" spans="1:47" ht="12" customHeight="1">
      <c r="A12" s="40">
        <f>'S. Listesi'!E10</f>
        <v>7</v>
      </c>
      <c r="B12" s="41">
        <f>IF('S. Listesi'!F10=0," ",'S. Listesi'!F10)</f>
        <v>1</v>
      </c>
      <c r="C12" s="349" t="str">
        <f>IF('S. Listesi'!G10=0," ",'S. Listesi'!G10)</f>
        <v>İsim Soyisim</v>
      </c>
      <c r="D12" s="349"/>
      <c r="E12" s="349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21" t="str">
        <f t="shared" si="1"/>
        <v/>
      </c>
      <c r="AU12" s="21" t="str">
        <f t="shared" si="0"/>
        <v/>
      </c>
    </row>
    <row r="13" spans="1:47" ht="12" customHeight="1">
      <c r="A13" s="40">
        <f>'S. Listesi'!E11</f>
        <v>8</v>
      </c>
      <c r="B13" s="41">
        <f>IF('S. Listesi'!F11=0," ",'S. Listesi'!F11)</f>
        <v>1</v>
      </c>
      <c r="C13" s="349" t="str">
        <f>IF('S. Listesi'!G11=0," ",'S. Listesi'!G11)</f>
        <v>İsim Soyisim</v>
      </c>
      <c r="D13" s="349"/>
      <c r="E13" s="349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21" t="str">
        <f t="shared" si="1"/>
        <v/>
      </c>
      <c r="AU13" s="21" t="str">
        <f t="shared" si="0"/>
        <v/>
      </c>
    </row>
    <row r="14" spans="1:47" ht="12" customHeight="1">
      <c r="A14" s="40">
        <f>'S. Listesi'!E12</f>
        <v>9</v>
      </c>
      <c r="B14" s="41">
        <f>IF('S. Listesi'!F12=0," ",'S. Listesi'!F12)</f>
        <v>1</v>
      </c>
      <c r="C14" s="349" t="str">
        <f>IF('S. Listesi'!G12=0," ",'S. Listesi'!G12)</f>
        <v>İsim Soyisim</v>
      </c>
      <c r="D14" s="349"/>
      <c r="E14" s="349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21" t="str">
        <f t="shared" si="1"/>
        <v/>
      </c>
      <c r="AU14" s="21" t="str">
        <f t="shared" si="0"/>
        <v/>
      </c>
    </row>
    <row r="15" spans="1:47" ht="12" customHeight="1">
      <c r="A15" s="40">
        <f>'S. Listesi'!E13</f>
        <v>10</v>
      </c>
      <c r="B15" s="41">
        <f>IF('S. Listesi'!F13=0," ",'S. Listesi'!F13)</f>
        <v>1</v>
      </c>
      <c r="C15" s="349" t="str">
        <f>IF('S. Listesi'!G13=0," ",'S. Listesi'!G13)</f>
        <v>İsim Soyisim</v>
      </c>
      <c r="D15" s="349"/>
      <c r="E15" s="349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21" t="str">
        <f t="shared" si="1"/>
        <v/>
      </c>
      <c r="AU15" s="21" t="str">
        <f t="shared" si="0"/>
        <v/>
      </c>
    </row>
    <row r="16" spans="1:47" ht="12" customHeight="1">
      <c r="A16" s="40">
        <f>'S. Listesi'!E14</f>
        <v>11</v>
      </c>
      <c r="B16" s="41">
        <f>IF('S. Listesi'!F14=0," ",'S. Listesi'!F14)</f>
        <v>1</v>
      </c>
      <c r="C16" s="349" t="str">
        <f>IF('S. Listesi'!G14=0," ",'S. Listesi'!G14)</f>
        <v>İsim Soyisim</v>
      </c>
      <c r="D16" s="349"/>
      <c r="E16" s="349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21" t="str">
        <f t="shared" si="1"/>
        <v/>
      </c>
      <c r="AU16" s="21" t="str">
        <f t="shared" si="0"/>
        <v/>
      </c>
    </row>
    <row r="17" spans="1:47" ht="12" customHeight="1">
      <c r="A17" s="40">
        <f>'S. Listesi'!E15</f>
        <v>12</v>
      </c>
      <c r="B17" s="41">
        <f>IF('S. Listesi'!F15=0," ",'S. Listesi'!F15)</f>
        <v>1</v>
      </c>
      <c r="C17" s="349" t="str">
        <f>IF('S. Listesi'!G15=0," ",'S. Listesi'!G15)</f>
        <v>İsim Soyisim</v>
      </c>
      <c r="D17" s="349"/>
      <c r="E17" s="349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21" t="str">
        <f t="shared" si="1"/>
        <v/>
      </c>
      <c r="AU17" s="21" t="str">
        <f t="shared" si="0"/>
        <v/>
      </c>
    </row>
    <row r="18" spans="1:47" ht="12" customHeight="1">
      <c r="A18" s="40">
        <f>'S. Listesi'!E16</f>
        <v>13</v>
      </c>
      <c r="B18" s="41">
        <f>IF('S. Listesi'!F16=0," ",'S. Listesi'!F16)</f>
        <v>1</v>
      </c>
      <c r="C18" s="349" t="str">
        <f>IF('S. Listesi'!G16=0," ",'S. Listesi'!G16)</f>
        <v>İsim Soyisim</v>
      </c>
      <c r="D18" s="349"/>
      <c r="E18" s="349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21" t="str">
        <f t="shared" si="1"/>
        <v/>
      </c>
      <c r="AU18" s="21" t="str">
        <f t="shared" si="0"/>
        <v/>
      </c>
    </row>
    <row r="19" spans="1:47" ht="12" customHeight="1">
      <c r="A19" s="40">
        <f>'S. Listesi'!E17</f>
        <v>14</v>
      </c>
      <c r="B19" s="41">
        <f>IF('S. Listesi'!F17=0," ",'S. Listesi'!F17)</f>
        <v>1</v>
      </c>
      <c r="C19" s="349" t="str">
        <f>IF('S. Listesi'!G17=0," ",'S. Listesi'!G17)</f>
        <v>İsim Soyisim</v>
      </c>
      <c r="D19" s="349"/>
      <c r="E19" s="349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21" t="str">
        <f t="shared" si="1"/>
        <v/>
      </c>
      <c r="AU19" s="21" t="str">
        <f t="shared" si="0"/>
        <v/>
      </c>
    </row>
    <row r="20" spans="1:47" ht="12" customHeight="1">
      <c r="A20" s="40">
        <f>'S. Listesi'!E18</f>
        <v>15</v>
      </c>
      <c r="B20" s="41">
        <f>IF('S. Listesi'!F18=0," ",'S. Listesi'!F18)</f>
        <v>1</v>
      </c>
      <c r="C20" s="349" t="str">
        <f>IF('S. Listesi'!G18=0," ",'S. Listesi'!G18)</f>
        <v>İsim Soyisim</v>
      </c>
      <c r="D20" s="349"/>
      <c r="E20" s="349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21" t="str">
        <f t="shared" si="1"/>
        <v/>
      </c>
      <c r="AU20" s="21" t="str">
        <f t="shared" si="0"/>
        <v/>
      </c>
    </row>
    <row r="21" spans="1:47" ht="12" customHeight="1">
      <c r="A21" s="40">
        <f>'S. Listesi'!E19</f>
        <v>16</v>
      </c>
      <c r="B21" s="41">
        <f>IF('S. Listesi'!F19=0," ",'S. Listesi'!F19)</f>
        <v>1</v>
      </c>
      <c r="C21" s="349" t="str">
        <f>IF('S. Listesi'!G19=0," ",'S. Listesi'!G19)</f>
        <v>İsim Soyisim</v>
      </c>
      <c r="D21" s="349"/>
      <c r="E21" s="349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21" t="str">
        <f t="shared" si="1"/>
        <v/>
      </c>
      <c r="AU21" s="21" t="str">
        <f t="shared" si="0"/>
        <v/>
      </c>
    </row>
    <row r="22" spans="1:47" ht="12" customHeight="1">
      <c r="A22" s="40">
        <f>'S. Listesi'!E20</f>
        <v>17</v>
      </c>
      <c r="B22" s="41">
        <f>IF('S. Listesi'!F20=0," ",'S. Listesi'!F20)</f>
        <v>1</v>
      </c>
      <c r="C22" s="349" t="str">
        <f>IF('S. Listesi'!G20=0," ",'S. Listesi'!G20)</f>
        <v>İsim Soyisim</v>
      </c>
      <c r="D22" s="349"/>
      <c r="E22" s="349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21" t="str">
        <f t="shared" si="1"/>
        <v/>
      </c>
      <c r="AU22" s="21" t="str">
        <f t="shared" si="0"/>
        <v/>
      </c>
    </row>
    <row r="23" spans="1:47" ht="12" customHeight="1">
      <c r="A23" s="40">
        <f>'S. Listesi'!E21</f>
        <v>18</v>
      </c>
      <c r="B23" s="41">
        <f>IF('S. Listesi'!F21=0," ",'S. Listesi'!F21)</f>
        <v>1</v>
      </c>
      <c r="C23" s="349" t="str">
        <f>IF('S. Listesi'!G21=0," ",'S. Listesi'!G21)</f>
        <v>İsim Soyisim</v>
      </c>
      <c r="D23" s="349"/>
      <c r="E23" s="34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21" t="str">
        <f t="shared" si="1"/>
        <v/>
      </c>
      <c r="AU23" s="21" t="str">
        <f t="shared" si="0"/>
        <v/>
      </c>
    </row>
    <row r="24" spans="1:47" ht="12" customHeight="1">
      <c r="A24" s="40">
        <f>'S. Listesi'!E22</f>
        <v>19</v>
      </c>
      <c r="B24" s="41">
        <f>IF('S. Listesi'!F22=0," ",'S. Listesi'!F22)</f>
        <v>1</v>
      </c>
      <c r="C24" s="349" t="str">
        <f>IF('S. Listesi'!G22=0," ",'S. Listesi'!G22)</f>
        <v>İsim Soyisim</v>
      </c>
      <c r="D24" s="349"/>
      <c r="E24" s="349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21" t="str">
        <f t="shared" si="1"/>
        <v/>
      </c>
      <c r="AU24" s="21" t="str">
        <f t="shared" si="0"/>
        <v/>
      </c>
    </row>
    <row r="25" spans="1:47" ht="12" customHeight="1">
      <c r="A25" s="40">
        <f>'S. Listesi'!E23</f>
        <v>20</v>
      </c>
      <c r="B25" s="41">
        <f>IF('S. Listesi'!F23=0," ",'S. Listesi'!F23)</f>
        <v>1</v>
      </c>
      <c r="C25" s="349" t="str">
        <f>IF('S. Listesi'!G23=0," ",'S. Listesi'!G23)</f>
        <v>İsim Soyisim</v>
      </c>
      <c r="D25" s="349"/>
      <c r="E25" s="34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21" t="str">
        <f t="shared" si="1"/>
        <v/>
      </c>
      <c r="AU25" s="21" t="str">
        <f t="shared" si="0"/>
        <v/>
      </c>
    </row>
    <row r="26" spans="1:47" ht="12" customHeight="1">
      <c r="A26" s="40">
        <f>'S. Listesi'!E24</f>
        <v>21</v>
      </c>
      <c r="B26" s="41">
        <f>IF('S. Listesi'!F24=0," ",'S. Listesi'!F24)</f>
        <v>1</v>
      </c>
      <c r="C26" s="349" t="str">
        <f>IF('S. Listesi'!G24=0," ",'S. Listesi'!G24)</f>
        <v>İsim Soyisim</v>
      </c>
      <c r="D26" s="349"/>
      <c r="E26" s="349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21" t="str">
        <f t="shared" si="1"/>
        <v/>
      </c>
      <c r="AU26" s="21" t="str">
        <f t="shared" si="0"/>
        <v/>
      </c>
    </row>
    <row r="27" spans="1:47" ht="12" customHeight="1">
      <c r="A27" s="40">
        <f>'S. Listesi'!E25</f>
        <v>22</v>
      </c>
      <c r="B27" s="41">
        <f>IF('S. Listesi'!F25=0," ",'S. Listesi'!F25)</f>
        <v>1</v>
      </c>
      <c r="C27" s="349" t="str">
        <f>IF('S. Listesi'!G25=0," ",'S. Listesi'!G25)</f>
        <v>İsim Soyisim</v>
      </c>
      <c r="D27" s="349"/>
      <c r="E27" s="349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21" t="str">
        <f t="shared" si="1"/>
        <v/>
      </c>
      <c r="AU27" s="21" t="str">
        <f t="shared" si="0"/>
        <v/>
      </c>
    </row>
    <row r="28" spans="1:47" ht="12" customHeight="1">
      <c r="A28" s="40">
        <f>'S. Listesi'!E26</f>
        <v>23</v>
      </c>
      <c r="B28" s="41">
        <f>IF('S. Listesi'!F26=0," ",'S. Listesi'!F26)</f>
        <v>1</v>
      </c>
      <c r="C28" s="349" t="str">
        <f>IF('S. Listesi'!G26=0," ",'S. Listesi'!G26)</f>
        <v>İsim Soyisim</v>
      </c>
      <c r="D28" s="349"/>
      <c r="E28" s="349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21" t="str">
        <f t="shared" si="1"/>
        <v/>
      </c>
      <c r="AU28" s="21" t="str">
        <f t="shared" si="0"/>
        <v/>
      </c>
    </row>
    <row r="29" spans="1:47" ht="12" customHeight="1">
      <c r="A29" s="40">
        <f>'S. Listesi'!E27</f>
        <v>24</v>
      </c>
      <c r="B29" s="41">
        <f>IF('S. Listesi'!F27=0," ",'S. Listesi'!F27)</f>
        <v>1</v>
      </c>
      <c r="C29" s="346" t="str">
        <f>IF('S. Listesi'!G27=0," ",'S. Listesi'!G27)</f>
        <v>İsim Soyisim</v>
      </c>
      <c r="D29" s="347"/>
      <c r="E29" s="348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21" t="str">
        <f t="shared" si="1"/>
        <v/>
      </c>
      <c r="AU29" s="21" t="str">
        <f t="shared" si="0"/>
        <v/>
      </c>
    </row>
    <row r="30" spans="1:47" ht="12" customHeight="1">
      <c r="A30" s="40">
        <f>'S. Listesi'!E28</f>
        <v>25</v>
      </c>
      <c r="B30" s="41">
        <f>IF('S. Listesi'!F28=0," ",'S. Listesi'!F28)</f>
        <v>1</v>
      </c>
      <c r="C30" s="346" t="str">
        <f>IF('S. Listesi'!G28=0," ",'S. Listesi'!G28)</f>
        <v>İsim Soyisim</v>
      </c>
      <c r="D30" s="347"/>
      <c r="E30" s="348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21" t="str">
        <f t="shared" si="1"/>
        <v/>
      </c>
      <c r="AU30" s="21" t="str">
        <f t="shared" si="0"/>
        <v/>
      </c>
    </row>
    <row r="31" spans="1:47" ht="12" customHeight="1">
      <c r="A31" s="40">
        <f>'S. Listesi'!E29</f>
        <v>26</v>
      </c>
      <c r="B31" s="41">
        <f>IF('S. Listesi'!F29=0," ",'S. Listesi'!F29)</f>
        <v>1</v>
      </c>
      <c r="C31" s="346" t="str">
        <f>IF('S. Listesi'!G29=0," ",'S. Listesi'!G29)</f>
        <v>İsim Soyisim</v>
      </c>
      <c r="D31" s="347"/>
      <c r="E31" s="348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21" t="str">
        <f t="shared" si="1"/>
        <v/>
      </c>
      <c r="AU31" s="21" t="str">
        <f t="shared" si="0"/>
        <v/>
      </c>
    </row>
    <row r="32" spans="1:47" ht="12" customHeight="1">
      <c r="A32" s="40">
        <f>'S. Listesi'!E30</f>
        <v>27</v>
      </c>
      <c r="B32" s="41">
        <f>IF('S. Listesi'!F30=0," ",'S. Listesi'!F30)</f>
        <v>1</v>
      </c>
      <c r="C32" s="346" t="str">
        <f>IF('S. Listesi'!G30=0," ",'S. Listesi'!G30)</f>
        <v>İsim Soyisim</v>
      </c>
      <c r="D32" s="347"/>
      <c r="E32" s="348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21" t="str">
        <f t="shared" si="1"/>
        <v/>
      </c>
      <c r="AU32" s="21" t="str">
        <f t="shared" si="0"/>
        <v/>
      </c>
    </row>
    <row r="33" spans="1:47" ht="12" customHeight="1">
      <c r="A33" s="40">
        <f>'S. Listesi'!E31</f>
        <v>28</v>
      </c>
      <c r="B33" s="41">
        <f>IF('S. Listesi'!F31=0," ",'S. Listesi'!F31)</f>
        <v>1</v>
      </c>
      <c r="C33" s="346" t="str">
        <f>IF('S. Listesi'!G31=0," ",'S. Listesi'!G31)</f>
        <v>İsim Soyisim</v>
      </c>
      <c r="D33" s="347"/>
      <c r="E33" s="348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21" t="str">
        <f t="shared" si="1"/>
        <v/>
      </c>
      <c r="AU33" s="21" t="str">
        <f t="shared" si="0"/>
        <v/>
      </c>
    </row>
    <row r="34" spans="1:47" ht="12" customHeight="1">
      <c r="A34" s="40">
        <f>'S. Listesi'!E32</f>
        <v>29</v>
      </c>
      <c r="B34" s="41">
        <f>IF('S. Listesi'!F32=0," ",'S. Listesi'!F32)</f>
        <v>1</v>
      </c>
      <c r="C34" s="346" t="str">
        <f>IF('S. Listesi'!G32=0," ",'S. Listesi'!G32)</f>
        <v>İsim Soyisim</v>
      </c>
      <c r="D34" s="347"/>
      <c r="E34" s="348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21" t="str">
        <f t="shared" si="1"/>
        <v/>
      </c>
      <c r="AU34" s="21" t="str">
        <f t="shared" si="0"/>
        <v/>
      </c>
    </row>
    <row r="35" spans="1:47" ht="12" customHeight="1">
      <c r="A35" s="40">
        <f>'S. Listesi'!E33</f>
        <v>30</v>
      </c>
      <c r="B35" s="41">
        <f>IF('S. Listesi'!F33=0," ",'S. Listesi'!F33)</f>
        <v>1</v>
      </c>
      <c r="C35" s="346" t="str">
        <f>IF('S. Listesi'!G33=0," ",'S. Listesi'!G33)</f>
        <v>İsim Soyisim</v>
      </c>
      <c r="D35" s="347"/>
      <c r="E35" s="348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21" t="str">
        <f t="shared" si="1"/>
        <v/>
      </c>
      <c r="AU35" s="21" t="str">
        <f t="shared" si="0"/>
        <v/>
      </c>
    </row>
    <row r="36" spans="1:47" ht="12" customHeight="1">
      <c r="A36" s="40">
        <f>'S. Listesi'!E34</f>
        <v>31</v>
      </c>
      <c r="B36" s="41">
        <f>IF('S. Listesi'!F34=0," ",'S. Listesi'!F34)</f>
        <v>1</v>
      </c>
      <c r="C36" s="346" t="str">
        <f>IF('S. Listesi'!G34=0," ",'S. Listesi'!G34)</f>
        <v>İsim Soyisim</v>
      </c>
      <c r="D36" s="347"/>
      <c r="E36" s="348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21" t="str">
        <f t="shared" si="1"/>
        <v/>
      </c>
      <c r="AU36" s="21" t="str">
        <f t="shared" si="0"/>
        <v/>
      </c>
    </row>
    <row r="37" spans="1:47" ht="12" customHeight="1">
      <c r="A37" s="40">
        <f>'S. Listesi'!E35</f>
        <v>32</v>
      </c>
      <c r="B37" s="41">
        <f>IF('S. Listesi'!F35=0," ",'S. Listesi'!F35)</f>
        <v>1</v>
      </c>
      <c r="C37" s="346" t="str">
        <f>IF('S. Listesi'!G35=0," ",'S. Listesi'!G35)</f>
        <v>İsim Soyisim</v>
      </c>
      <c r="D37" s="347"/>
      <c r="E37" s="348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21" t="str">
        <f t="shared" si="1"/>
        <v/>
      </c>
      <c r="AU37" s="21" t="str">
        <f t="shared" si="0"/>
        <v/>
      </c>
    </row>
    <row r="38" spans="1:47" ht="12" customHeight="1">
      <c r="A38" s="40">
        <f>'S. Listesi'!E36</f>
        <v>33</v>
      </c>
      <c r="B38" s="41">
        <f>IF('S. Listesi'!F36=0," ",'S. Listesi'!F36)</f>
        <v>1</v>
      </c>
      <c r="C38" s="346" t="str">
        <f>IF('S. Listesi'!G36=0," ",'S. Listesi'!G36)</f>
        <v>İsim Soyisim</v>
      </c>
      <c r="D38" s="347"/>
      <c r="E38" s="348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21" t="str">
        <f t="shared" si="1"/>
        <v/>
      </c>
      <c r="AU38" s="21" t="str">
        <f t="shared" si="0"/>
        <v/>
      </c>
    </row>
    <row r="39" spans="1:47" ht="12" customHeight="1">
      <c r="A39" s="40">
        <f>'S. Listesi'!E37</f>
        <v>34</v>
      </c>
      <c r="B39" s="41">
        <f>IF('S. Listesi'!F37=0," ",'S. Listesi'!F37)</f>
        <v>1</v>
      </c>
      <c r="C39" s="346" t="str">
        <f>IF('S. Listesi'!G37=0," ",'S. Listesi'!G37)</f>
        <v>İsim Soyisim</v>
      </c>
      <c r="D39" s="347"/>
      <c r="E39" s="348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21" t="str">
        <f t="shared" si="1"/>
        <v/>
      </c>
      <c r="AU39" s="21" t="str">
        <f t="shared" si="0"/>
        <v/>
      </c>
    </row>
    <row r="40" spans="1:47" ht="12" customHeight="1">
      <c r="A40" s="40">
        <f>'S. Listesi'!E38</f>
        <v>35</v>
      </c>
      <c r="B40" s="41">
        <f>IF('S. Listesi'!F38=0," ",'S. Listesi'!F38)</f>
        <v>1</v>
      </c>
      <c r="C40" s="346" t="str">
        <f>IF('S. Listesi'!G38=0," ",'S. Listesi'!G38)</f>
        <v>İsim Soyisim</v>
      </c>
      <c r="D40" s="347"/>
      <c r="E40" s="348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21" t="str">
        <f t="shared" si="1"/>
        <v/>
      </c>
      <c r="AU40" s="21" t="str">
        <f t="shared" si="0"/>
        <v/>
      </c>
    </row>
    <row r="41" spans="1:47" ht="12" customHeight="1">
      <c r="A41" s="40" t="str">
        <f>'S. Listesi'!E39</f>
        <v/>
      </c>
      <c r="B41" s="41" t="str">
        <f>IF('S. Listesi'!F39=0," ",'S. Listesi'!F39)</f>
        <v/>
      </c>
      <c r="C41" s="346" t="str">
        <f>IF('S. Listesi'!G39=0," ",'S. Listesi'!G39)</f>
        <v/>
      </c>
      <c r="D41" s="347"/>
      <c r="E41" s="348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21" t="str">
        <f t="shared" si="1"/>
        <v/>
      </c>
      <c r="AU41" s="21" t="str">
        <f t="shared" si="0"/>
        <v/>
      </c>
    </row>
    <row r="42" spans="1:47" ht="12" customHeight="1">
      <c r="A42" s="40" t="str">
        <f>'S. Listesi'!E40</f>
        <v/>
      </c>
      <c r="B42" s="41" t="str">
        <f>IF('S. Listesi'!F40=0," ",'S. Listesi'!F40)</f>
        <v/>
      </c>
      <c r="C42" s="346" t="str">
        <f>IF('S. Listesi'!G40=0," ",'S. Listesi'!G40)</f>
        <v/>
      </c>
      <c r="D42" s="347"/>
      <c r="E42" s="348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21" t="str">
        <f t="shared" si="1"/>
        <v/>
      </c>
      <c r="AU42" s="21" t="str">
        <f t="shared" si="0"/>
        <v/>
      </c>
    </row>
    <row r="43" spans="1:47" ht="12" customHeight="1">
      <c r="A43" s="40" t="str">
        <f>'S. Listesi'!E41</f>
        <v/>
      </c>
      <c r="B43" s="41" t="str">
        <f>IF('S. Listesi'!F41=0," ",'S. Listesi'!F41)</f>
        <v/>
      </c>
      <c r="C43" s="346" t="str">
        <f>IF('S. Listesi'!G41=0," ",'S. Listesi'!G41)</f>
        <v/>
      </c>
      <c r="D43" s="347"/>
      <c r="E43" s="348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21" t="str">
        <f t="shared" si="1"/>
        <v/>
      </c>
      <c r="AU43" s="21" t="str">
        <f t="shared" si="0"/>
        <v/>
      </c>
    </row>
    <row r="44" spans="1:47" ht="12" customHeight="1">
      <c r="A44" s="40" t="str">
        <f>'S. Listesi'!E42</f>
        <v/>
      </c>
      <c r="B44" s="41" t="str">
        <f>IF('S. Listesi'!F42=0," ",'S. Listesi'!F42)</f>
        <v/>
      </c>
      <c r="C44" s="346" t="str">
        <f>IF('S. Listesi'!G42=0," ",'S. Listesi'!G42)</f>
        <v/>
      </c>
      <c r="D44" s="347"/>
      <c r="E44" s="348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21" t="str">
        <f t="shared" si="1"/>
        <v/>
      </c>
      <c r="AU44" s="21" t="str">
        <f t="shared" si="0"/>
        <v/>
      </c>
    </row>
    <row r="45" spans="1:47">
      <c r="A45" s="40" t="str">
        <f>'S. Listesi'!E43</f>
        <v/>
      </c>
      <c r="B45" s="41" t="str">
        <f>IF('S. Listesi'!F43=0," ",'S. Listesi'!F43)</f>
        <v/>
      </c>
      <c r="C45" s="346" t="str">
        <f>IF('S. Listesi'!G43=0," ",'S. Listesi'!G43)</f>
        <v/>
      </c>
      <c r="D45" s="347"/>
      <c r="E45" s="348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21" t="str">
        <f t="shared" si="1"/>
        <v/>
      </c>
      <c r="AU45" s="21" t="str">
        <f t="shared" si="0"/>
        <v/>
      </c>
    </row>
    <row r="46" spans="1:47" ht="39.75" customHeight="1">
      <c r="A46" s="368" t="s">
        <v>20</v>
      </c>
      <c r="B46" s="369"/>
      <c r="C46" s="369"/>
      <c r="D46" s="369"/>
      <c r="E46" s="370"/>
      <c r="F46" s="19" t="str">
        <f>F5</f>
        <v>1.SORU</v>
      </c>
      <c r="G46" s="19" t="str">
        <f t="shared" ref="G46:AS46" si="2">G5</f>
        <v>2.SORU</v>
      </c>
      <c r="H46" s="19" t="str">
        <f t="shared" si="2"/>
        <v>3.SORU</v>
      </c>
      <c r="I46" s="19" t="str">
        <f t="shared" si="2"/>
        <v>4.SORU</v>
      </c>
      <c r="J46" s="19" t="str">
        <f t="shared" si="2"/>
        <v>5.SORU</v>
      </c>
      <c r="K46" s="19" t="str">
        <f t="shared" si="2"/>
        <v>6.SORU</v>
      </c>
      <c r="L46" s="19" t="str">
        <f t="shared" si="2"/>
        <v>7.SORU</v>
      </c>
      <c r="M46" s="19" t="str">
        <f t="shared" si="2"/>
        <v>8.SORU</v>
      </c>
      <c r="N46" s="19" t="str">
        <f t="shared" si="2"/>
        <v>9.SORU</v>
      </c>
      <c r="O46" s="19" t="str">
        <f t="shared" si="2"/>
        <v>10.SORU</v>
      </c>
      <c r="P46" s="19" t="str">
        <f t="shared" si="2"/>
        <v>11.SORU</v>
      </c>
      <c r="Q46" s="19" t="str">
        <f t="shared" si="2"/>
        <v>12.SORU</v>
      </c>
      <c r="R46" s="19" t="str">
        <f t="shared" si="2"/>
        <v>13.SORU</v>
      </c>
      <c r="S46" s="19" t="str">
        <f t="shared" si="2"/>
        <v>14.SORU</v>
      </c>
      <c r="T46" s="19" t="str">
        <f t="shared" si="2"/>
        <v>15.SORU</v>
      </c>
      <c r="U46" s="19" t="str">
        <f t="shared" si="2"/>
        <v>16.SORU</v>
      </c>
      <c r="V46" s="19" t="str">
        <f t="shared" si="2"/>
        <v>17.SORU</v>
      </c>
      <c r="W46" s="19" t="str">
        <f t="shared" si="2"/>
        <v>18.SORU</v>
      </c>
      <c r="X46" s="19" t="str">
        <f t="shared" si="2"/>
        <v>19.SORU</v>
      </c>
      <c r="Y46" s="19" t="str">
        <f t="shared" si="2"/>
        <v>20.SORU</v>
      </c>
      <c r="Z46" s="19" t="str">
        <f t="shared" si="2"/>
        <v/>
      </c>
      <c r="AA46" s="19" t="str">
        <f t="shared" si="2"/>
        <v/>
      </c>
      <c r="AB46" s="19" t="str">
        <f t="shared" si="2"/>
        <v/>
      </c>
      <c r="AC46" s="19" t="str">
        <f t="shared" si="2"/>
        <v/>
      </c>
      <c r="AD46" s="19" t="str">
        <f t="shared" si="2"/>
        <v/>
      </c>
      <c r="AE46" s="19" t="str">
        <f t="shared" si="2"/>
        <v/>
      </c>
      <c r="AF46" s="19" t="str">
        <f t="shared" si="2"/>
        <v/>
      </c>
      <c r="AG46" s="19" t="str">
        <f t="shared" si="2"/>
        <v/>
      </c>
      <c r="AH46" s="19" t="str">
        <f t="shared" si="2"/>
        <v/>
      </c>
      <c r="AI46" s="19" t="str">
        <f t="shared" si="2"/>
        <v/>
      </c>
      <c r="AJ46" s="19" t="str">
        <f t="shared" si="2"/>
        <v/>
      </c>
      <c r="AK46" s="19" t="str">
        <f t="shared" si="2"/>
        <v/>
      </c>
      <c r="AL46" s="19" t="str">
        <f t="shared" si="2"/>
        <v/>
      </c>
      <c r="AM46" s="19" t="str">
        <f t="shared" si="2"/>
        <v/>
      </c>
      <c r="AN46" s="19" t="str">
        <f t="shared" si="2"/>
        <v/>
      </c>
      <c r="AO46" s="19" t="str">
        <f t="shared" si="2"/>
        <v/>
      </c>
      <c r="AP46" s="19" t="str">
        <f t="shared" si="2"/>
        <v/>
      </c>
      <c r="AQ46" s="19" t="str">
        <f t="shared" si="2"/>
        <v/>
      </c>
      <c r="AR46" s="19" t="str">
        <f t="shared" si="2"/>
        <v/>
      </c>
      <c r="AS46" s="19" t="str">
        <f t="shared" si="2"/>
        <v/>
      </c>
      <c r="AT46" s="16"/>
      <c r="AU46" s="16"/>
    </row>
    <row r="47" spans="1:47" ht="19.5" customHeight="1">
      <c r="A47" s="382" t="s">
        <v>30</v>
      </c>
      <c r="B47" s="382"/>
      <c r="C47" s="382"/>
      <c r="D47" s="382"/>
      <c r="E47" s="382"/>
      <c r="F47" s="5" t="str">
        <f t="shared" ref="F47:AS47" si="3">IF(COUNTBLANK(F6:F45)=ROWS(F6:F45)," ",SUM(F6:F45))</f>
        <v/>
      </c>
      <c r="G47" s="5" t="str">
        <f t="shared" si="3"/>
        <v/>
      </c>
      <c r="H47" s="5" t="str">
        <f t="shared" si="3"/>
        <v/>
      </c>
      <c r="I47" s="5" t="str">
        <f t="shared" si="3"/>
        <v/>
      </c>
      <c r="J47" s="5" t="str">
        <f t="shared" si="3"/>
        <v/>
      </c>
      <c r="K47" s="5" t="str">
        <f t="shared" si="3"/>
        <v/>
      </c>
      <c r="L47" s="5" t="str">
        <f t="shared" si="3"/>
        <v/>
      </c>
      <c r="M47" s="5" t="str">
        <f t="shared" si="3"/>
        <v/>
      </c>
      <c r="N47" s="5" t="str">
        <f t="shared" si="3"/>
        <v/>
      </c>
      <c r="O47" s="5" t="str">
        <f t="shared" si="3"/>
        <v/>
      </c>
      <c r="P47" s="5" t="str">
        <f t="shared" si="3"/>
        <v/>
      </c>
      <c r="Q47" s="5" t="str">
        <f t="shared" si="3"/>
        <v/>
      </c>
      <c r="R47" s="5" t="str">
        <f t="shared" si="3"/>
        <v/>
      </c>
      <c r="S47" s="5" t="str">
        <f t="shared" si="3"/>
        <v/>
      </c>
      <c r="T47" s="5" t="str">
        <f t="shared" si="3"/>
        <v/>
      </c>
      <c r="U47" s="5" t="str">
        <f t="shared" si="3"/>
        <v/>
      </c>
      <c r="V47" s="5" t="str">
        <f t="shared" si="3"/>
        <v/>
      </c>
      <c r="W47" s="5" t="str">
        <f t="shared" si="3"/>
        <v/>
      </c>
      <c r="X47" s="5" t="str">
        <f t="shared" si="3"/>
        <v/>
      </c>
      <c r="Y47" s="5" t="str">
        <f t="shared" si="3"/>
        <v/>
      </c>
      <c r="Z47" s="5" t="str">
        <f t="shared" si="3"/>
        <v/>
      </c>
      <c r="AA47" s="5" t="str">
        <f t="shared" si="3"/>
        <v/>
      </c>
      <c r="AB47" s="5" t="str">
        <f t="shared" si="3"/>
        <v/>
      </c>
      <c r="AC47" s="5" t="str">
        <f t="shared" si="3"/>
        <v/>
      </c>
      <c r="AD47" s="5" t="str">
        <f t="shared" si="3"/>
        <v/>
      </c>
      <c r="AE47" s="5" t="str">
        <f t="shared" si="3"/>
        <v/>
      </c>
      <c r="AF47" s="5" t="str">
        <f t="shared" si="3"/>
        <v/>
      </c>
      <c r="AG47" s="5" t="str">
        <f t="shared" si="3"/>
        <v/>
      </c>
      <c r="AH47" s="5" t="str">
        <f t="shared" si="3"/>
        <v/>
      </c>
      <c r="AI47" s="5" t="str">
        <f t="shared" si="3"/>
        <v/>
      </c>
      <c r="AJ47" s="5" t="str">
        <f t="shared" si="3"/>
        <v/>
      </c>
      <c r="AK47" s="5" t="str">
        <f t="shared" si="3"/>
        <v/>
      </c>
      <c r="AL47" s="5" t="str">
        <f t="shared" si="3"/>
        <v/>
      </c>
      <c r="AM47" s="5" t="str">
        <f t="shared" si="3"/>
        <v/>
      </c>
      <c r="AN47" s="5" t="str">
        <f t="shared" si="3"/>
        <v/>
      </c>
      <c r="AO47" s="5" t="str">
        <f t="shared" si="3"/>
        <v/>
      </c>
      <c r="AP47" s="5" t="str">
        <f t="shared" si="3"/>
        <v/>
      </c>
      <c r="AQ47" s="5" t="str">
        <f t="shared" si="3"/>
        <v/>
      </c>
      <c r="AR47" s="5" t="str">
        <f t="shared" si="3"/>
        <v/>
      </c>
      <c r="AS47" s="5" t="str">
        <f t="shared" si="3"/>
        <v/>
      </c>
      <c r="AT47" s="8"/>
      <c r="AU47" s="6"/>
    </row>
    <row r="48" spans="1:47" ht="25.5" customHeight="1">
      <c r="A48" s="365" t="s">
        <v>47</v>
      </c>
      <c r="B48" s="365"/>
      <c r="C48" s="365"/>
      <c r="D48" s="365"/>
      <c r="E48" s="365"/>
      <c r="F48" s="54" t="str">
        <f t="shared" ref="F48:AS48" si="4">IF(COUNTBLANK(F6:F45)=ROWS(F6:F45)," ",AVERAGE(F6:F45))</f>
        <v/>
      </c>
      <c r="G48" s="54" t="str">
        <f t="shared" si="4"/>
        <v/>
      </c>
      <c r="H48" s="54" t="str">
        <f t="shared" si="4"/>
        <v/>
      </c>
      <c r="I48" s="54" t="str">
        <f t="shared" si="4"/>
        <v/>
      </c>
      <c r="J48" s="54" t="str">
        <f t="shared" si="4"/>
        <v/>
      </c>
      <c r="K48" s="54" t="str">
        <f t="shared" si="4"/>
        <v/>
      </c>
      <c r="L48" s="54" t="str">
        <f t="shared" si="4"/>
        <v/>
      </c>
      <c r="M48" s="54" t="str">
        <f t="shared" si="4"/>
        <v/>
      </c>
      <c r="N48" s="54" t="str">
        <f t="shared" si="4"/>
        <v/>
      </c>
      <c r="O48" s="54" t="str">
        <f t="shared" si="4"/>
        <v/>
      </c>
      <c r="P48" s="54" t="str">
        <f t="shared" si="4"/>
        <v/>
      </c>
      <c r="Q48" s="54" t="str">
        <f t="shared" si="4"/>
        <v/>
      </c>
      <c r="R48" s="54" t="str">
        <f t="shared" si="4"/>
        <v/>
      </c>
      <c r="S48" s="54" t="str">
        <f t="shared" si="4"/>
        <v/>
      </c>
      <c r="T48" s="54" t="str">
        <f t="shared" si="4"/>
        <v/>
      </c>
      <c r="U48" s="54" t="str">
        <f t="shared" si="4"/>
        <v/>
      </c>
      <c r="V48" s="54" t="str">
        <f t="shared" si="4"/>
        <v/>
      </c>
      <c r="W48" s="54" t="str">
        <f t="shared" si="4"/>
        <v/>
      </c>
      <c r="X48" s="54" t="str">
        <f t="shared" si="4"/>
        <v/>
      </c>
      <c r="Y48" s="54" t="str">
        <f t="shared" si="4"/>
        <v/>
      </c>
      <c r="Z48" s="54" t="str">
        <f t="shared" si="4"/>
        <v/>
      </c>
      <c r="AA48" s="54" t="str">
        <f t="shared" si="4"/>
        <v/>
      </c>
      <c r="AB48" s="54" t="str">
        <f t="shared" si="4"/>
        <v/>
      </c>
      <c r="AC48" s="54" t="str">
        <f t="shared" si="4"/>
        <v/>
      </c>
      <c r="AD48" s="54" t="str">
        <f t="shared" si="4"/>
        <v/>
      </c>
      <c r="AE48" s="54" t="str">
        <f t="shared" si="4"/>
        <v/>
      </c>
      <c r="AF48" s="54" t="str">
        <f t="shared" si="4"/>
        <v/>
      </c>
      <c r="AG48" s="54" t="str">
        <f t="shared" si="4"/>
        <v/>
      </c>
      <c r="AH48" s="54" t="str">
        <f t="shared" si="4"/>
        <v/>
      </c>
      <c r="AI48" s="54" t="str">
        <f t="shared" si="4"/>
        <v/>
      </c>
      <c r="AJ48" s="54" t="str">
        <f t="shared" si="4"/>
        <v/>
      </c>
      <c r="AK48" s="54" t="str">
        <f t="shared" si="4"/>
        <v/>
      </c>
      <c r="AL48" s="54" t="str">
        <f t="shared" si="4"/>
        <v/>
      </c>
      <c r="AM48" s="54" t="str">
        <f t="shared" si="4"/>
        <v/>
      </c>
      <c r="AN48" s="54" t="str">
        <f t="shared" si="4"/>
        <v/>
      </c>
      <c r="AO48" s="54" t="str">
        <f t="shared" si="4"/>
        <v/>
      </c>
      <c r="AP48" s="54" t="str">
        <f t="shared" si="4"/>
        <v/>
      </c>
      <c r="AQ48" s="54" t="str">
        <f t="shared" si="4"/>
        <v/>
      </c>
      <c r="AR48" s="54" t="str">
        <f t="shared" si="4"/>
        <v/>
      </c>
      <c r="AS48" s="54" t="str">
        <f t="shared" si="4"/>
        <v/>
      </c>
      <c r="AT48" s="9" t="str">
        <f>IF(COUNTIF(AT6:AT45," ")=ROWS(AT6:AT45)," ",AVERAGE(AT6:AT45))</f>
        <v/>
      </c>
      <c r="AU48" s="9" t="str">
        <f>IF(COUNTIF(AU6:AU45," ")=ROWS(AU6:AU45)," ",AVERAGE(AU6:AU45))</f>
        <v/>
      </c>
    </row>
    <row r="49" spans="1:47" ht="21" customHeight="1">
      <c r="A49" s="365" t="s">
        <v>32</v>
      </c>
      <c r="B49" s="365"/>
      <c r="C49" s="365"/>
      <c r="D49" s="365"/>
      <c r="E49" s="365"/>
      <c r="F49" s="55" t="str">
        <f t="shared" ref="F49:AS49" si="5">IF(COUNTBLANK(F6:F45)=ROWS(F6:F45)," ",IF(COUNTIF(F6:F45,F4)=0,"YOK",COUNTIF(F6:F45,F4)))</f>
        <v/>
      </c>
      <c r="G49" s="55" t="str">
        <f t="shared" si="5"/>
        <v/>
      </c>
      <c r="H49" s="55" t="str">
        <f t="shared" si="5"/>
        <v/>
      </c>
      <c r="I49" s="55" t="str">
        <f t="shared" si="5"/>
        <v/>
      </c>
      <c r="J49" s="55" t="str">
        <f t="shared" si="5"/>
        <v/>
      </c>
      <c r="K49" s="55" t="str">
        <f t="shared" si="5"/>
        <v/>
      </c>
      <c r="L49" s="55" t="str">
        <f t="shared" si="5"/>
        <v/>
      </c>
      <c r="M49" s="55" t="str">
        <f t="shared" si="5"/>
        <v/>
      </c>
      <c r="N49" s="55" t="str">
        <f t="shared" si="5"/>
        <v/>
      </c>
      <c r="O49" s="55" t="str">
        <f t="shared" si="5"/>
        <v/>
      </c>
      <c r="P49" s="55" t="str">
        <f t="shared" si="5"/>
        <v/>
      </c>
      <c r="Q49" s="55" t="str">
        <f t="shared" si="5"/>
        <v/>
      </c>
      <c r="R49" s="55" t="str">
        <f t="shared" si="5"/>
        <v/>
      </c>
      <c r="S49" s="55" t="str">
        <f t="shared" si="5"/>
        <v/>
      </c>
      <c r="T49" s="55" t="str">
        <f t="shared" si="5"/>
        <v/>
      </c>
      <c r="U49" s="55" t="str">
        <f t="shared" si="5"/>
        <v/>
      </c>
      <c r="V49" s="55" t="str">
        <f t="shared" si="5"/>
        <v/>
      </c>
      <c r="W49" s="55" t="str">
        <f t="shared" si="5"/>
        <v/>
      </c>
      <c r="X49" s="55" t="str">
        <f t="shared" si="5"/>
        <v/>
      </c>
      <c r="Y49" s="55" t="str">
        <f t="shared" si="5"/>
        <v/>
      </c>
      <c r="Z49" s="55" t="str">
        <f t="shared" si="5"/>
        <v/>
      </c>
      <c r="AA49" s="55" t="str">
        <f t="shared" si="5"/>
        <v/>
      </c>
      <c r="AB49" s="55" t="str">
        <f t="shared" si="5"/>
        <v/>
      </c>
      <c r="AC49" s="55" t="str">
        <f t="shared" si="5"/>
        <v/>
      </c>
      <c r="AD49" s="55" t="str">
        <f t="shared" si="5"/>
        <v/>
      </c>
      <c r="AE49" s="55" t="str">
        <f t="shared" si="5"/>
        <v/>
      </c>
      <c r="AF49" s="55" t="str">
        <f t="shared" si="5"/>
        <v/>
      </c>
      <c r="AG49" s="55" t="str">
        <f t="shared" si="5"/>
        <v/>
      </c>
      <c r="AH49" s="55" t="str">
        <f t="shared" si="5"/>
        <v/>
      </c>
      <c r="AI49" s="55" t="str">
        <f t="shared" si="5"/>
        <v/>
      </c>
      <c r="AJ49" s="55" t="str">
        <f t="shared" si="5"/>
        <v/>
      </c>
      <c r="AK49" s="55" t="str">
        <f t="shared" si="5"/>
        <v/>
      </c>
      <c r="AL49" s="55" t="str">
        <f t="shared" si="5"/>
        <v/>
      </c>
      <c r="AM49" s="55" t="str">
        <f t="shared" si="5"/>
        <v/>
      </c>
      <c r="AN49" s="55" t="str">
        <f t="shared" si="5"/>
        <v/>
      </c>
      <c r="AO49" s="55" t="str">
        <f t="shared" si="5"/>
        <v/>
      </c>
      <c r="AP49" s="55" t="str">
        <f t="shared" si="5"/>
        <v/>
      </c>
      <c r="AQ49" s="55" t="str">
        <f t="shared" si="5"/>
        <v/>
      </c>
      <c r="AR49" s="55" t="str">
        <f t="shared" si="5"/>
        <v/>
      </c>
      <c r="AS49" s="55" t="str">
        <f t="shared" si="5"/>
        <v/>
      </c>
      <c r="AT49" s="9"/>
      <c r="AU49" s="7"/>
    </row>
    <row r="50" spans="1:47" ht="29.25" customHeight="1">
      <c r="A50" s="365" t="s">
        <v>34</v>
      </c>
      <c r="B50" s="365"/>
      <c r="C50" s="365"/>
      <c r="D50" s="365"/>
      <c r="E50" s="365"/>
      <c r="F50" s="56" t="str">
        <f t="shared" ref="F50:AS50" si="6">IF(COUNTBLANK(F6:F45)=ROWS(F6:F45)," ",IF(F49="YOK",0,100*F49/COUNTA(F6:F45)))</f>
        <v/>
      </c>
      <c r="G50" s="56" t="str">
        <f t="shared" si="6"/>
        <v/>
      </c>
      <c r="H50" s="56" t="str">
        <f t="shared" si="6"/>
        <v/>
      </c>
      <c r="I50" s="56" t="str">
        <f t="shared" si="6"/>
        <v/>
      </c>
      <c r="J50" s="56" t="str">
        <f t="shared" si="6"/>
        <v/>
      </c>
      <c r="K50" s="56" t="str">
        <f t="shared" si="6"/>
        <v/>
      </c>
      <c r="L50" s="56" t="str">
        <f t="shared" si="6"/>
        <v/>
      </c>
      <c r="M50" s="56" t="str">
        <f t="shared" si="6"/>
        <v/>
      </c>
      <c r="N50" s="56" t="str">
        <f t="shared" si="6"/>
        <v/>
      </c>
      <c r="O50" s="56" t="str">
        <f t="shared" si="6"/>
        <v/>
      </c>
      <c r="P50" s="56" t="str">
        <f t="shared" si="6"/>
        <v/>
      </c>
      <c r="Q50" s="56" t="str">
        <f t="shared" si="6"/>
        <v/>
      </c>
      <c r="R50" s="56" t="str">
        <f t="shared" si="6"/>
        <v/>
      </c>
      <c r="S50" s="56" t="str">
        <f t="shared" si="6"/>
        <v/>
      </c>
      <c r="T50" s="56" t="str">
        <f t="shared" si="6"/>
        <v/>
      </c>
      <c r="U50" s="56" t="str">
        <f t="shared" si="6"/>
        <v/>
      </c>
      <c r="V50" s="56" t="str">
        <f t="shared" si="6"/>
        <v/>
      </c>
      <c r="W50" s="56" t="str">
        <f t="shared" si="6"/>
        <v/>
      </c>
      <c r="X50" s="56" t="str">
        <f t="shared" si="6"/>
        <v/>
      </c>
      <c r="Y50" s="56" t="str">
        <f t="shared" si="6"/>
        <v/>
      </c>
      <c r="Z50" s="56" t="str">
        <f t="shared" si="6"/>
        <v/>
      </c>
      <c r="AA50" s="56" t="str">
        <f t="shared" si="6"/>
        <v/>
      </c>
      <c r="AB50" s="56" t="str">
        <f t="shared" si="6"/>
        <v/>
      </c>
      <c r="AC50" s="56" t="str">
        <f t="shared" si="6"/>
        <v/>
      </c>
      <c r="AD50" s="56" t="str">
        <f t="shared" si="6"/>
        <v/>
      </c>
      <c r="AE50" s="56" t="str">
        <f t="shared" si="6"/>
        <v/>
      </c>
      <c r="AF50" s="56" t="str">
        <f t="shared" si="6"/>
        <v/>
      </c>
      <c r="AG50" s="56" t="str">
        <f t="shared" si="6"/>
        <v/>
      </c>
      <c r="AH50" s="56" t="str">
        <f t="shared" si="6"/>
        <v/>
      </c>
      <c r="AI50" s="56" t="str">
        <f t="shared" si="6"/>
        <v/>
      </c>
      <c r="AJ50" s="56" t="str">
        <f t="shared" si="6"/>
        <v/>
      </c>
      <c r="AK50" s="56" t="str">
        <f t="shared" si="6"/>
        <v/>
      </c>
      <c r="AL50" s="56" t="str">
        <f t="shared" si="6"/>
        <v/>
      </c>
      <c r="AM50" s="56" t="str">
        <f t="shared" si="6"/>
        <v/>
      </c>
      <c r="AN50" s="56" t="str">
        <f t="shared" si="6"/>
        <v/>
      </c>
      <c r="AO50" s="56" t="str">
        <f t="shared" si="6"/>
        <v/>
      </c>
      <c r="AP50" s="56" t="str">
        <f t="shared" si="6"/>
        <v/>
      </c>
      <c r="AQ50" s="56" t="str">
        <f t="shared" si="6"/>
        <v/>
      </c>
      <c r="AR50" s="56" t="str">
        <f t="shared" si="6"/>
        <v/>
      </c>
      <c r="AS50" s="56" t="str">
        <f t="shared" si="6"/>
        <v/>
      </c>
      <c r="AT50" s="380"/>
      <c r="AU50" s="381"/>
    </row>
    <row r="51" spans="1:47" ht="10.5" customHeight="1">
      <c r="A51" s="365"/>
      <c r="B51" s="365"/>
      <c r="C51" s="365"/>
      <c r="D51" s="365"/>
      <c r="E51" s="365"/>
      <c r="F51" s="57" t="str">
        <f>IF(F50&lt;&gt;" ","%"," ")</f>
        <v/>
      </c>
      <c r="G51" s="57" t="str">
        <f t="shared" ref="G51:AS51" si="7">IF(G50&lt;&gt;" ","%"," ")</f>
        <v/>
      </c>
      <c r="H51" s="57" t="str">
        <f t="shared" si="7"/>
        <v/>
      </c>
      <c r="I51" s="57" t="str">
        <f t="shared" si="7"/>
        <v/>
      </c>
      <c r="J51" s="57" t="str">
        <f t="shared" si="7"/>
        <v/>
      </c>
      <c r="K51" s="57" t="str">
        <f t="shared" si="7"/>
        <v/>
      </c>
      <c r="L51" s="57" t="str">
        <f t="shared" si="7"/>
        <v/>
      </c>
      <c r="M51" s="57" t="str">
        <f t="shared" si="7"/>
        <v/>
      </c>
      <c r="N51" s="57" t="str">
        <f t="shared" si="7"/>
        <v/>
      </c>
      <c r="O51" s="57" t="str">
        <f t="shared" si="7"/>
        <v/>
      </c>
      <c r="P51" s="57" t="str">
        <f t="shared" si="7"/>
        <v/>
      </c>
      <c r="Q51" s="57" t="str">
        <f t="shared" si="7"/>
        <v/>
      </c>
      <c r="R51" s="57" t="str">
        <f t="shared" si="7"/>
        <v/>
      </c>
      <c r="S51" s="57" t="str">
        <f t="shared" si="7"/>
        <v/>
      </c>
      <c r="T51" s="57" t="str">
        <f t="shared" si="7"/>
        <v/>
      </c>
      <c r="U51" s="57" t="str">
        <f t="shared" si="7"/>
        <v/>
      </c>
      <c r="V51" s="57" t="str">
        <f t="shared" si="7"/>
        <v/>
      </c>
      <c r="W51" s="57" t="str">
        <f t="shared" si="7"/>
        <v/>
      </c>
      <c r="X51" s="57" t="str">
        <f t="shared" si="7"/>
        <v/>
      </c>
      <c r="Y51" s="57" t="str">
        <f t="shared" si="7"/>
        <v/>
      </c>
      <c r="Z51" s="57" t="str">
        <f t="shared" si="7"/>
        <v/>
      </c>
      <c r="AA51" s="57" t="str">
        <f t="shared" si="7"/>
        <v/>
      </c>
      <c r="AB51" s="57" t="str">
        <f t="shared" si="7"/>
        <v/>
      </c>
      <c r="AC51" s="57" t="str">
        <f t="shared" si="7"/>
        <v/>
      </c>
      <c r="AD51" s="57" t="str">
        <f t="shared" si="7"/>
        <v/>
      </c>
      <c r="AE51" s="57" t="str">
        <f t="shared" si="7"/>
        <v/>
      </c>
      <c r="AF51" s="57" t="str">
        <f t="shared" si="7"/>
        <v/>
      </c>
      <c r="AG51" s="57" t="str">
        <f t="shared" si="7"/>
        <v/>
      </c>
      <c r="AH51" s="57" t="str">
        <f t="shared" si="7"/>
        <v/>
      </c>
      <c r="AI51" s="57" t="str">
        <f t="shared" si="7"/>
        <v/>
      </c>
      <c r="AJ51" s="57" t="str">
        <f t="shared" si="7"/>
        <v/>
      </c>
      <c r="AK51" s="57" t="str">
        <f t="shared" si="7"/>
        <v/>
      </c>
      <c r="AL51" s="57" t="str">
        <f t="shared" si="7"/>
        <v/>
      </c>
      <c r="AM51" s="57" t="str">
        <f t="shared" si="7"/>
        <v/>
      </c>
      <c r="AN51" s="57" t="str">
        <f t="shared" si="7"/>
        <v/>
      </c>
      <c r="AO51" s="57" t="str">
        <f t="shared" si="7"/>
        <v/>
      </c>
      <c r="AP51" s="57" t="str">
        <f t="shared" si="7"/>
        <v/>
      </c>
      <c r="AQ51" s="57" t="str">
        <f t="shared" si="7"/>
        <v/>
      </c>
      <c r="AR51" s="57" t="str">
        <f t="shared" si="7"/>
        <v/>
      </c>
      <c r="AS51" s="57" t="str">
        <f t="shared" si="7"/>
        <v/>
      </c>
      <c r="AT51" s="380"/>
      <c r="AU51" s="381"/>
    </row>
    <row r="52" spans="1:47">
      <c r="A52" s="365" t="s">
        <v>33</v>
      </c>
      <c r="B52" s="365"/>
      <c r="C52" s="365"/>
      <c r="D52" s="365"/>
      <c r="E52" s="365"/>
      <c r="F52" s="55" t="str">
        <f t="shared" ref="F52:AS52" si="8">IF(COUNTBLANK(F6:F45)=ROWS(F6:F45)," ",IF(COUNTIF(F6:F45,0)=0,"YOK",COUNTIF(F6:F45,0)))</f>
        <v/>
      </c>
      <c r="G52" s="55" t="str">
        <f t="shared" si="8"/>
        <v/>
      </c>
      <c r="H52" s="55" t="str">
        <f t="shared" si="8"/>
        <v/>
      </c>
      <c r="I52" s="55" t="str">
        <f t="shared" si="8"/>
        <v/>
      </c>
      <c r="J52" s="55" t="str">
        <f t="shared" si="8"/>
        <v/>
      </c>
      <c r="K52" s="55" t="str">
        <f t="shared" si="8"/>
        <v/>
      </c>
      <c r="L52" s="55" t="str">
        <f t="shared" si="8"/>
        <v/>
      </c>
      <c r="M52" s="55" t="str">
        <f t="shared" si="8"/>
        <v/>
      </c>
      <c r="N52" s="55" t="str">
        <f t="shared" si="8"/>
        <v/>
      </c>
      <c r="O52" s="55" t="str">
        <f t="shared" si="8"/>
        <v/>
      </c>
      <c r="P52" s="55" t="str">
        <f t="shared" si="8"/>
        <v/>
      </c>
      <c r="Q52" s="55" t="str">
        <f t="shared" si="8"/>
        <v/>
      </c>
      <c r="R52" s="55" t="str">
        <f t="shared" si="8"/>
        <v/>
      </c>
      <c r="S52" s="55" t="str">
        <f t="shared" si="8"/>
        <v/>
      </c>
      <c r="T52" s="55" t="str">
        <f t="shared" si="8"/>
        <v/>
      </c>
      <c r="U52" s="55" t="str">
        <f t="shared" si="8"/>
        <v/>
      </c>
      <c r="V52" s="55" t="str">
        <f t="shared" si="8"/>
        <v/>
      </c>
      <c r="W52" s="55" t="str">
        <f t="shared" si="8"/>
        <v/>
      </c>
      <c r="X52" s="55" t="str">
        <f t="shared" si="8"/>
        <v/>
      </c>
      <c r="Y52" s="55" t="str">
        <f t="shared" si="8"/>
        <v/>
      </c>
      <c r="Z52" s="55" t="str">
        <f t="shared" si="8"/>
        <v/>
      </c>
      <c r="AA52" s="55" t="str">
        <f t="shared" si="8"/>
        <v/>
      </c>
      <c r="AB52" s="55" t="str">
        <f t="shared" si="8"/>
        <v/>
      </c>
      <c r="AC52" s="55" t="str">
        <f t="shared" si="8"/>
        <v/>
      </c>
      <c r="AD52" s="55" t="str">
        <f t="shared" si="8"/>
        <v/>
      </c>
      <c r="AE52" s="55" t="str">
        <f t="shared" si="8"/>
        <v/>
      </c>
      <c r="AF52" s="55" t="str">
        <f t="shared" si="8"/>
        <v/>
      </c>
      <c r="AG52" s="55" t="str">
        <f t="shared" si="8"/>
        <v/>
      </c>
      <c r="AH52" s="55" t="str">
        <f t="shared" si="8"/>
        <v/>
      </c>
      <c r="AI52" s="55" t="str">
        <f t="shared" si="8"/>
        <v/>
      </c>
      <c r="AJ52" s="55" t="str">
        <f t="shared" si="8"/>
        <v/>
      </c>
      <c r="AK52" s="55" t="str">
        <f t="shared" si="8"/>
        <v/>
      </c>
      <c r="AL52" s="55" t="str">
        <f t="shared" si="8"/>
        <v/>
      </c>
      <c r="AM52" s="55" t="str">
        <f t="shared" si="8"/>
        <v/>
      </c>
      <c r="AN52" s="55" t="str">
        <f t="shared" si="8"/>
        <v/>
      </c>
      <c r="AO52" s="55" t="str">
        <f t="shared" si="8"/>
        <v/>
      </c>
      <c r="AP52" s="55" t="str">
        <f t="shared" si="8"/>
        <v/>
      </c>
      <c r="AQ52" s="55" t="str">
        <f t="shared" si="8"/>
        <v/>
      </c>
      <c r="AR52" s="55" t="str">
        <f t="shared" si="8"/>
        <v/>
      </c>
      <c r="AS52" s="55" t="str">
        <f t="shared" si="8"/>
        <v/>
      </c>
      <c r="AT52" s="9"/>
      <c r="AU52" s="7"/>
    </row>
    <row r="53" spans="1:47" ht="30.75" customHeight="1">
      <c r="A53" s="365" t="s">
        <v>35</v>
      </c>
      <c r="B53" s="365"/>
      <c r="C53" s="365"/>
      <c r="D53" s="365"/>
      <c r="E53" s="365"/>
      <c r="F53" s="56" t="str">
        <f t="shared" ref="F53:AS53" si="9">IF(COUNTBLANK(F6:F45)=ROWS(F6:F45)," ",IF(F52="YOK",0,100*F52/COUNTA(F6:F45)))</f>
        <v/>
      </c>
      <c r="G53" s="56" t="str">
        <f t="shared" si="9"/>
        <v/>
      </c>
      <c r="H53" s="56" t="str">
        <f t="shared" si="9"/>
        <v/>
      </c>
      <c r="I53" s="56" t="str">
        <f t="shared" si="9"/>
        <v/>
      </c>
      <c r="J53" s="56" t="str">
        <f t="shared" si="9"/>
        <v/>
      </c>
      <c r="K53" s="56" t="str">
        <f t="shared" si="9"/>
        <v/>
      </c>
      <c r="L53" s="56" t="str">
        <f t="shared" si="9"/>
        <v/>
      </c>
      <c r="M53" s="56" t="str">
        <f t="shared" si="9"/>
        <v/>
      </c>
      <c r="N53" s="56" t="str">
        <f t="shared" si="9"/>
        <v/>
      </c>
      <c r="O53" s="56" t="str">
        <f t="shared" si="9"/>
        <v/>
      </c>
      <c r="P53" s="56" t="str">
        <f t="shared" si="9"/>
        <v/>
      </c>
      <c r="Q53" s="56" t="str">
        <f t="shared" si="9"/>
        <v/>
      </c>
      <c r="R53" s="56" t="str">
        <f t="shared" si="9"/>
        <v/>
      </c>
      <c r="S53" s="56" t="str">
        <f t="shared" si="9"/>
        <v/>
      </c>
      <c r="T53" s="56" t="str">
        <f t="shared" si="9"/>
        <v/>
      </c>
      <c r="U53" s="56" t="str">
        <f t="shared" si="9"/>
        <v/>
      </c>
      <c r="V53" s="56" t="str">
        <f t="shared" si="9"/>
        <v/>
      </c>
      <c r="W53" s="56" t="str">
        <f t="shared" si="9"/>
        <v/>
      </c>
      <c r="X53" s="56" t="str">
        <f t="shared" si="9"/>
        <v/>
      </c>
      <c r="Y53" s="56" t="str">
        <f t="shared" si="9"/>
        <v/>
      </c>
      <c r="Z53" s="56" t="str">
        <f t="shared" si="9"/>
        <v/>
      </c>
      <c r="AA53" s="56" t="str">
        <f t="shared" si="9"/>
        <v/>
      </c>
      <c r="AB53" s="56" t="str">
        <f t="shared" si="9"/>
        <v/>
      </c>
      <c r="AC53" s="56" t="str">
        <f t="shared" si="9"/>
        <v/>
      </c>
      <c r="AD53" s="56" t="str">
        <f t="shared" si="9"/>
        <v/>
      </c>
      <c r="AE53" s="56" t="str">
        <f t="shared" si="9"/>
        <v/>
      </c>
      <c r="AF53" s="56" t="str">
        <f t="shared" si="9"/>
        <v/>
      </c>
      <c r="AG53" s="56" t="str">
        <f t="shared" si="9"/>
        <v/>
      </c>
      <c r="AH53" s="56" t="str">
        <f t="shared" si="9"/>
        <v/>
      </c>
      <c r="AI53" s="56" t="str">
        <f t="shared" si="9"/>
        <v/>
      </c>
      <c r="AJ53" s="56" t="str">
        <f t="shared" si="9"/>
        <v/>
      </c>
      <c r="AK53" s="56" t="str">
        <f t="shared" si="9"/>
        <v/>
      </c>
      <c r="AL53" s="56" t="str">
        <f t="shared" si="9"/>
        <v/>
      </c>
      <c r="AM53" s="56" t="str">
        <f t="shared" si="9"/>
        <v/>
      </c>
      <c r="AN53" s="56" t="str">
        <f t="shared" si="9"/>
        <v/>
      </c>
      <c r="AO53" s="56" t="str">
        <f t="shared" si="9"/>
        <v/>
      </c>
      <c r="AP53" s="56" t="str">
        <f t="shared" si="9"/>
        <v/>
      </c>
      <c r="AQ53" s="56" t="str">
        <f t="shared" si="9"/>
        <v/>
      </c>
      <c r="AR53" s="56" t="str">
        <f t="shared" si="9"/>
        <v/>
      </c>
      <c r="AS53" s="56" t="str">
        <f t="shared" si="9"/>
        <v/>
      </c>
      <c r="AT53" s="380"/>
      <c r="AU53" s="381"/>
    </row>
    <row r="54" spans="1:47" ht="10.5" customHeight="1">
      <c r="A54" s="365"/>
      <c r="B54" s="365"/>
      <c r="C54" s="365"/>
      <c r="D54" s="365"/>
      <c r="E54" s="365"/>
      <c r="F54" s="58" t="str">
        <f>IF(F53&lt;&gt;" ","%"," ")</f>
        <v/>
      </c>
      <c r="G54" s="58" t="str">
        <f t="shared" ref="G54:AS54" si="10">IF(G53&lt;&gt;" ","%"," ")</f>
        <v/>
      </c>
      <c r="H54" s="58" t="str">
        <f t="shared" si="10"/>
        <v/>
      </c>
      <c r="I54" s="58" t="str">
        <f t="shared" si="10"/>
        <v/>
      </c>
      <c r="J54" s="58" t="str">
        <f t="shared" si="10"/>
        <v/>
      </c>
      <c r="K54" s="58" t="str">
        <f t="shared" si="10"/>
        <v/>
      </c>
      <c r="L54" s="58" t="str">
        <f t="shared" si="10"/>
        <v/>
      </c>
      <c r="M54" s="58" t="str">
        <f t="shared" si="10"/>
        <v/>
      </c>
      <c r="N54" s="58" t="str">
        <f t="shared" si="10"/>
        <v/>
      </c>
      <c r="O54" s="58" t="str">
        <f t="shared" si="10"/>
        <v/>
      </c>
      <c r="P54" s="58" t="str">
        <f t="shared" si="10"/>
        <v/>
      </c>
      <c r="Q54" s="58" t="str">
        <f t="shared" si="10"/>
        <v/>
      </c>
      <c r="R54" s="58" t="str">
        <f t="shared" si="10"/>
        <v/>
      </c>
      <c r="S54" s="58" t="str">
        <f t="shared" si="10"/>
        <v/>
      </c>
      <c r="T54" s="58" t="str">
        <f t="shared" si="10"/>
        <v/>
      </c>
      <c r="U54" s="58" t="str">
        <f t="shared" si="10"/>
        <v/>
      </c>
      <c r="V54" s="58" t="str">
        <f t="shared" si="10"/>
        <v/>
      </c>
      <c r="W54" s="58" t="str">
        <f t="shared" si="10"/>
        <v/>
      </c>
      <c r="X54" s="58" t="str">
        <f t="shared" si="10"/>
        <v/>
      </c>
      <c r="Y54" s="58" t="str">
        <f t="shared" si="10"/>
        <v/>
      </c>
      <c r="Z54" s="58" t="str">
        <f t="shared" si="10"/>
        <v/>
      </c>
      <c r="AA54" s="58" t="str">
        <f t="shared" si="10"/>
        <v/>
      </c>
      <c r="AB54" s="58" t="str">
        <f t="shared" si="10"/>
        <v/>
      </c>
      <c r="AC54" s="58" t="str">
        <f t="shared" si="10"/>
        <v/>
      </c>
      <c r="AD54" s="58" t="str">
        <f t="shared" si="10"/>
        <v/>
      </c>
      <c r="AE54" s="58" t="str">
        <f t="shared" si="10"/>
        <v/>
      </c>
      <c r="AF54" s="58" t="str">
        <f t="shared" si="10"/>
        <v/>
      </c>
      <c r="AG54" s="58" t="str">
        <f t="shared" si="10"/>
        <v/>
      </c>
      <c r="AH54" s="58" t="str">
        <f t="shared" si="10"/>
        <v/>
      </c>
      <c r="AI54" s="58" t="str">
        <f t="shared" si="10"/>
        <v/>
      </c>
      <c r="AJ54" s="58" t="str">
        <f t="shared" si="10"/>
        <v/>
      </c>
      <c r="AK54" s="58" t="str">
        <f t="shared" si="10"/>
        <v/>
      </c>
      <c r="AL54" s="58" t="str">
        <f t="shared" si="10"/>
        <v/>
      </c>
      <c r="AM54" s="58" t="str">
        <f t="shared" si="10"/>
        <v/>
      </c>
      <c r="AN54" s="58" t="str">
        <f t="shared" si="10"/>
        <v/>
      </c>
      <c r="AO54" s="58" t="str">
        <f t="shared" si="10"/>
        <v/>
      </c>
      <c r="AP54" s="58" t="str">
        <f t="shared" si="10"/>
        <v/>
      </c>
      <c r="AQ54" s="58" t="str">
        <f t="shared" si="10"/>
        <v/>
      </c>
      <c r="AR54" s="58" t="str">
        <f t="shared" si="10"/>
        <v/>
      </c>
      <c r="AS54" s="58" t="str">
        <f t="shared" si="10"/>
        <v/>
      </c>
      <c r="AT54" s="380"/>
      <c r="AU54" s="381"/>
    </row>
    <row r="55" spans="1:47" ht="30" customHeight="1">
      <c r="A55" s="374" t="s">
        <v>29</v>
      </c>
      <c r="B55" s="375"/>
      <c r="C55" s="375"/>
      <c r="D55" s="375"/>
      <c r="E55" s="376"/>
      <c r="F55" s="59" t="str">
        <f>IF(F4=" "," ",IF(COUNTBLANK(F6:F45)=ROWS(F6:F45)," ",F48*100/F4))</f>
        <v/>
      </c>
      <c r="G55" s="59" t="str">
        <f t="shared" ref="G55:AS55" si="11">IF(G4=" "," ",IF(COUNTBLANK(G6:G45)=ROWS(G6:G45)," ",G48*100/G4))</f>
        <v/>
      </c>
      <c r="H55" s="59" t="str">
        <f t="shared" si="11"/>
        <v/>
      </c>
      <c r="I55" s="59" t="str">
        <f t="shared" si="11"/>
        <v/>
      </c>
      <c r="J55" s="59" t="str">
        <f t="shared" si="11"/>
        <v/>
      </c>
      <c r="K55" s="59" t="str">
        <f t="shared" si="11"/>
        <v/>
      </c>
      <c r="L55" s="59" t="str">
        <f t="shared" si="11"/>
        <v/>
      </c>
      <c r="M55" s="59" t="str">
        <f t="shared" si="11"/>
        <v/>
      </c>
      <c r="N55" s="59" t="str">
        <f t="shared" si="11"/>
        <v/>
      </c>
      <c r="O55" s="59" t="str">
        <f t="shared" si="11"/>
        <v/>
      </c>
      <c r="P55" s="59" t="str">
        <f t="shared" si="11"/>
        <v/>
      </c>
      <c r="Q55" s="59" t="str">
        <f t="shared" si="11"/>
        <v/>
      </c>
      <c r="R55" s="59" t="str">
        <f t="shared" si="11"/>
        <v/>
      </c>
      <c r="S55" s="59" t="str">
        <f t="shared" si="11"/>
        <v/>
      </c>
      <c r="T55" s="59" t="str">
        <f t="shared" si="11"/>
        <v/>
      </c>
      <c r="U55" s="59" t="str">
        <f t="shared" si="11"/>
        <v/>
      </c>
      <c r="V55" s="59" t="str">
        <f t="shared" si="11"/>
        <v/>
      </c>
      <c r="W55" s="59" t="str">
        <f t="shared" si="11"/>
        <v/>
      </c>
      <c r="X55" s="59" t="str">
        <f t="shared" si="11"/>
        <v/>
      </c>
      <c r="Y55" s="59" t="str">
        <f t="shared" si="11"/>
        <v/>
      </c>
      <c r="Z55" s="59" t="str">
        <f t="shared" si="11"/>
        <v/>
      </c>
      <c r="AA55" s="59" t="str">
        <f t="shared" si="11"/>
        <v/>
      </c>
      <c r="AB55" s="59" t="str">
        <f t="shared" si="11"/>
        <v/>
      </c>
      <c r="AC55" s="59" t="str">
        <f t="shared" si="11"/>
        <v/>
      </c>
      <c r="AD55" s="59" t="str">
        <f t="shared" si="11"/>
        <v/>
      </c>
      <c r="AE55" s="59" t="str">
        <f t="shared" si="11"/>
        <v/>
      </c>
      <c r="AF55" s="59" t="str">
        <f t="shared" si="11"/>
        <v/>
      </c>
      <c r="AG55" s="59" t="str">
        <f t="shared" si="11"/>
        <v/>
      </c>
      <c r="AH55" s="59" t="str">
        <f t="shared" si="11"/>
        <v/>
      </c>
      <c r="AI55" s="59" t="str">
        <f t="shared" si="11"/>
        <v/>
      </c>
      <c r="AJ55" s="59" t="str">
        <f t="shared" si="11"/>
        <v/>
      </c>
      <c r="AK55" s="59" t="str">
        <f t="shared" si="11"/>
        <v/>
      </c>
      <c r="AL55" s="59" t="str">
        <f t="shared" si="11"/>
        <v/>
      </c>
      <c r="AM55" s="59" t="str">
        <f t="shared" si="11"/>
        <v/>
      </c>
      <c r="AN55" s="59" t="str">
        <f t="shared" si="11"/>
        <v/>
      </c>
      <c r="AO55" s="59" t="str">
        <f t="shared" si="11"/>
        <v/>
      </c>
      <c r="AP55" s="59" t="str">
        <f t="shared" si="11"/>
        <v/>
      </c>
      <c r="AQ55" s="59" t="str">
        <f t="shared" si="11"/>
        <v/>
      </c>
      <c r="AR55" s="59" t="str">
        <f t="shared" si="11"/>
        <v/>
      </c>
      <c r="AS55" s="59" t="str">
        <f t="shared" si="11"/>
        <v/>
      </c>
      <c r="AT55" s="389"/>
      <c r="AU55" s="389"/>
    </row>
    <row r="56" spans="1:47" ht="9.75" customHeight="1">
      <c r="A56" s="377"/>
      <c r="B56" s="378"/>
      <c r="C56" s="378"/>
      <c r="D56" s="378"/>
      <c r="E56" s="379"/>
      <c r="F56" s="60" t="str">
        <f>IF(F55&lt;&gt;" ","%"," ")</f>
        <v/>
      </c>
      <c r="G56" s="60" t="str">
        <f t="shared" ref="G56:AS56" si="12">IF(G55&lt;&gt;" ","%"," ")</f>
        <v/>
      </c>
      <c r="H56" s="60" t="str">
        <f t="shared" si="12"/>
        <v/>
      </c>
      <c r="I56" s="60" t="str">
        <f t="shared" si="12"/>
        <v/>
      </c>
      <c r="J56" s="60" t="str">
        <f t="shared" si="12"/>
        <v/>
      </c>
      <c r="K56" s="60" t="str">
        <f t="shared" si="12"/>
        <v/>
      </c>
      <c r="L56" s="60" t="str">
        <f t="shared" si="12"/>
        <v/>
      </c>
      <c r="M56" s="60" t="str">
        <f t="shared" si="12"/>
        <v/>
      </c>
      <c r="N56" s="60" t="str">
        <f t="shared" si="12"/>
        <v/>
      </c>
      <c r="O56" s="60" t="str">
        <f t="shared" si="12"/>
        <v/>
      </c>
      <c r="P56" s="60" t="str">
        <f t="shared" si="12"/>
        <v/>
      </c>
      <c r="Q56" s="60" t="str">
        <f t="shared" si="12"/>
        <v/>
      </c>
      <c r="R56" s="60" t="str">
        <f t="shared" si="12"/>
        <v/>
      </c>
      <c r="S56" s="60" t="str">
        <f t="shared" si="12"/>
        <v/>
      </c>
      <c r="T56" s="60" t="str">
        <f t="shared" si="12"/>
        <v/>
      </c>
      <c r="U56" s="60" t="str">
        <f t="shared" si="12"/>
        <v/>
      </c>
      <c r="V56" s="60" t="str">
        <f t="shared" si="12"/>
        <v/>
      </c>
      <c r="W56" s="60" t="str">
        <f t="shared" si="12"/>
        <v/>
      </c>
      <c r="X56" s="60" t="str">
        <f t="shared" si="12"/>
        <v/>
      </c>
      <c r="Y56" s="60" t="str">
        <f t="shared" si="12"/>
        <v/>
      </c>
      <c r="Z56" s="60" t="str">
        <f t="shared" si="12"/>
        <v/>
      </c>
      <c r="AA56" s="60" t="str">
        <f t="shared" si="12"/>
        <v/>
      </c>
      <c r="AB56" s="60" t="str">
        <f t="shared" si="12"/>
        <v/>
      </c>
      <c r="AC56" s="60" t="str">
        <f t="shared" si="12"/>
        <v/>
      </c>
      <c r="AD56" s="60" t="str">
        <f t="shared" si="12"/>
        <v/>
      </c>
      <c r="AE56" s="60" t="str">
        <f t="shared" si="12"/>
        <v/>
      </c>
      <c r="AF56" s="60" t="str">
        <f t="shared" si="12"/>
        <v/>
      </c>
      <c r="AG56" s="60" t="str">
        <f t="shared" si="12"/>
        <v/>
      </c>
      <c r="AH56" s="60" t="str">
        <f t="shared" si="12"/>
        <v/>
      </c>
      <c r="AI56" s="60" t="str">
        <f t="shared" si="12"/>
        <v/>
      </c>
      <c r="AJ56" s="60" t="str">
        <f t="shared" si="12"/>
        <v/>
      </c>
      <c r="AK56" s="60" t="str">
        <f t="shared" si="12"/>
        <v/>
      </c>
      <c r="AL56" s="60" t="str">
        <f t="shared" si="12"/>
        <v/>
      </c>
      <c r="AM56" s="60" t="str">
        <f t="shared" si="12"/>
        <v/>
      </c>
      <c r="AN56" s="60" t="str">
        <f t="shared" si="12"/>
        <v/>
      </c>
      <c r="AO56" s="60" t="str">
        <f t="shared" si="12"/>
        <v/>
      </c>
      <c r="AP56" s="60" t="str">
        <f t="shared" si="12"/>
        <v/>
      </c>
      <c r="AQ56" s="60" t="str">
        <f t="shared" si="12"/>
        <v/>
      </c>
      <c r="AR56" s="60" t="str">
        <f t="shared" si="12"/>
        <v/>
      </c>
      <c r="AS56" s="60" t="str">
        <f t="shared" si="12"/>
        <v/>
      </c>
      <c r="AT56" s="390"/>
      <c r="AU56" s="390"/>
    </row>
    <row r="57" spans="1:47" ht="9.75" customHeight="1">
      <c r="A57" s="61"/>
      <c r="B57" s="61"/>
      <c r="C57" s="61"/>
      <c r="D57" s="61"/>
      <c r="E57" s="61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3"/>
      <c r="AU57" s="63"/>
    </row>
    <row r="58" spans="1:47" ht="9.75" customHeight="1">
      <c r="A58" s="61"/>
      <c r="B58" s="61"/>
      <c r="C58" s="61"/>
      <c r="D58" s="61"/>
      <c r="E58" s="61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3"/>
      <c r="AU58" s="63"/>
    </row>
    <row r="59" spans="1:47" ht="9.75" customHeight="1">
      <c r="A59" s="61"/>
      <c r="B59" s="61"/>
      <c r="C59" s="61"/>
      <c r="D59" s="61"/>
      <c r="E59" s="61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3"/>
      <c r="AU59" s="63"/>
    </row>
    <row r="60" spans="1:47" ht="9.75" customHeight="1">
      <c r="A60" s="61"/>
      <c r="B60" s="61"/>
      <c r="C60" s="61"/>
      <c r="D60" s="61"/>
      <c r="E60" s="61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3"/>
      <c r="AU60" s="63"/>
    </row>
    <row r="61" spans="1:47" ht="9.75" customHeight="1">
      <c r="A61" s="61"/>
      <c r="B61" s="61"/>
      <c r="C61" s="61"/>
      <c r="D61" s="61"/>
      <c r="E61" s="61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3"/>
      <c r="AU61" s="63"/>
    </row>
    <row r="62" spans="1:47" ht="9.75" customHeight="1">
      <c r="A62" s="61"/>
      <c r="B62" s="61"/>
      <c r="C62" s="61"/>
      <c r="D62" s="61"/>
      <c r="E62" s="61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3"/>
      <c r="AU62" s="63"/>
    </row>
    <row r="63" spans="1:47" ht="9.75" customHeight="1">
      <c r="A63" s="61"/>
      <c r="B63" s="61"/>
      <c r="C63" s="61"/>
      <c r="D63" s="61"/>
      <c r="E63" s="61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3"/>
      <c r="AU63" s="63"/>
    </row>
    <row r="64" spans="1:47" ht="9.75" customHeight="1">
      <c r="A64" s="61"/>
      <c r="B64" s="61"/>
      <c r="C64" s="61"/>
      <c r="D64" s="61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3"/>
      <c r="AU64" s="63"/>
    </row>
    <row r="65" spans="1:47" ht="9.75" customHeight="1">
      <c r="A65" s="61"/>
      <c r="B65" s="61"/>
      <c r="C65" s="61"/>
      <c r="D65" s="61"/>
      <c r="E65" s="61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3"/>
      <c r="AU65" s="63"/>
    </row>
    <row r="66" spans="1:47" ht="9.75" customHeight="1">
      <c r="A66" s="61"/>
      <c r="B66" s="61"/>
      <c r="C66" s="61"/>
      <c r="D66" s="61"/>
      <c r="E66" s="61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3"/>
      <c r="AU66" s="63"/>
    </row>
    <row r="67" spans="1:47" ht="9.75" customHeight="1">
      <c r="A67" s="61"/>
      <c r="B67" s="61"/>
      <c r="C67" s="61"/>
      <c r="D67" s="61"/>
      <c r="E67" s="61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3"/>
      <c r="AU67" s="63"/>
    </row>
    <row r="68" spans="1:47" ht="9.75" customHeight="1">
      <c r="A68" s="61"/>
      <c r="B68" s="61"/>
      <c r="C68" s="61"/>
      <c r="D68" s="61"/>
      <c r="E68" s="61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3"/>
      <c r="AU68" s="63"/>
    </row>
    <row r="69" spans="1:47" ht="9.75" customHeight="1">
      <c r="A69" s="61"/>
      <c r="B69" s="61"/>
      <c r="C69" s="61"/>
      <c r="D69" s="61"/>
      <c r="E69" s="61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3"/>
      <c r="AU69" s="63"/>
    </row>
    <row r="70" spans="1:47" ht="9.75" customHeight="1">
      <c r="A70" s="61"/>
      <c r="B70" s="61"/>
      <c r="C70" s="61"/>
      <c r="D70" s="61"/>
      <c r="E70" s="61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3"/>
      <c r="AU70" s="63"/>
    </row>
    <row r="71" spans="1:47" ht="9.75" customHeight="1">
      <c r="A71" s="61"/>
      <c r="B71" s="61"/>
      <c r="C71" s="61"/>
      <c r="D71" s="61"/>
      <c r="E71" s="61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3"/>
      <c r="AU71" s="63"/>
    </row>
    <row r="72" spans="1:47" ht="9.75" customHeight="1">
      <c r="A72" s="61"/>
      <c r="B72" s="61"/>
      <c r="C72" s="61"/>
      <c r="D72" s="61"/>
      <c r="E72" s="61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3"/>
      <c r="AU72" s="63"/>
    </row>
    <row r="73" spans="1:47" ht="9.75" customHeight="1">
      <c r="A73" s="61"/>
      <c r="B73" s="61"/>
      <c r="C73" s="61"/>
      <c r="D73" s="61"/>
      <c r="E73" s="61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3"/>
      <c r="AU73" s="63"/>
    </row>
    <row r="74" spans="1:47" ht="9.75" customHeight="1">
      <c r="A74" s="64"/>
      <c r="B74" s="64"/>
      <c r="C74" s="64"/>
      <c r="D74" s="64"/>
      <c r="E74" s="64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6"/>
      <c r="AU74" s="66"/>
    </row>
    <row r="75" spans="1:47" ht="6.75" customHeight="1">
      <c r="A75" s="64"/>
      <c r="B75" s="64"/>
      <c r="C75" s="64"/>
      <c r="D75" s="64"/>
      <c r="E75" s="64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6"/>
      <c r="AU75" s="66"/>
    </row>
    <row r="76" spans="1:47" ht="12.75" customHeight="1">
      <c r="A76" s="64"/>
      <c r="B76" s="64"/>
      <c r="C76" s="64"/>
      <c r="D76" s="64"/>
      <c r="E76" s="64"/>
      <c r="F76" s="65"/>
      <c r="G76" s="65"/>
      <c r="H76" s="65"/>
      <c r="I76" s="65"/>
      <c r="J76" s="65"/>
      <c r="K76" s="65"/>
      <c r="L76" s="356" t="s">
        <v>60</v>
      </c>
      <c r="M76" s="356"/>
      <c r="N76" s="356"/>
      <c r="O76" s="356"/>
      <c r="P76" s="356"/>
      <c r="Q76" s="356"/>
      <c r="R76" s="356"/>
      <c r="S76" s="356"/>
      <c r="T76" s="356"/>
      <c r="U76" s="356"/>
      <c r="V76" s="356"/>
      <c r="W76" s="356"/>
      <c r="X76" s="356"/>
      <c r="Y76" s="356"/>
      <c r="Z76" s="356"/>
      <c r="AA76" s="356"/>
      <c r="AB76" s="356"/>
      <c r="AC76" s="356"/>
      <c r="AD76" s="356"/>
      <c r="AE76" s="356"/>
      <c r="AF76" s="356"/>
      <c r="AG76" s="356" t="s">
        <v>58</v>
      </c>
      <c r="AH76" s="356"/>
      <c r="AI76" s="356"/>
      <c r="AJ76" s="356"/>
      <c r="AK76" s="356"/>
      <c r="AL76" s="356"/>
      <c r="AM76" s="356"/>
      <c r="AN76" s="356"/>
      <c r="AO76" s="356"/>
      <c r="AP76" s="356"/>
      <c r="AQ76" s="356"/>
      <c r="AR76" s="356"/>
      <c r="AS76" s="356"/>
      <c r="AT76" s="356"/>
      <c r="AU76" s="356"/>
    </row>
    <row r="77" spans="1:47" ht="12" customHeight="1">
      <c r="A77" s="371" t="s">
        <v>68</v>
      </c>
      <c r="B77" s="372"/>
      <c r="C77" s="372"/>
      <c r="D77" s="372"/>
      <c r="E77" s="372"/>
      <c r="F77" s="372"/>
      <c r="G77" s="372"/>
      <c r="H77" s="372"/>
      <c r="I77" s="372"/>
      <c r="J77" s="372"/>
      <c r="K77" s="373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8"/>
      <c r="AU77" s="66"/>
    </row>
    <row r="78" spans="1:47" ht="14.1" customHeight="1">
      <c r="A78" s="366" t="s">
        <v>37</v>
      </c>
      <c r="B78" s="366"/>
      <c r="C78" s="366"/>
      <c r="D78" s="69" t="s">
        <v>106</v>
      </c>
      <c r="E78" s="70" t="str">
        <f>IF(COUNTIF(AU6:AU45," ")=ROWS(AU6:AU45)," ",COUNTIF(AU6:AU45,5))</f>
        <v/>
      </c>
      <c r="F78" s="364" t="str">
        <f t="shared" ref="F78:F84" si="13">IF(E78&lt;&gt;" ","KİŞİ"," ")</f>
        <v/>
      </c>
      <c r="G78" s="364"/>
      <c r="H78" s="70" t="str">
        <f>IF(E78=" "," ","%")</f>
        <v/>
      </c>
      <c r="I78" s="357" t="str">
        <f>IF(E78=" "," ",100*E78/E84)</f>
        <v/>
      </c>
      <c r="J78" s="357"/>
      <c r="K78" s="358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8"/>
      <c r="AU78" s="66"/>
    </row>
    <row r="79" spans="1:47" ht="14.1" customHeight="1">
      <c r="A79" s="366" t="s">
        <v>40</v>
      </c>
      <c r="B79" s="366"/>
      <c r="C79" s="366"/>
      <c r="D79" s="69" t="s">
        <v>107</v>
      </c>
      <c r="E79" s="70" t="str">
        <f>IF(COUNTIF(AU6:AU45," ")=ROWS(AU6:AU45)," ",COUNTIF(AU6:AU45,4))</f>
        <v/>
      </c>
      <c r="F79" s="364" t="str">
        <f t="shared" si="13"/>
        <v/>
      </c>
      <c r="G79" s="364"/>
      <c r="H79" s="70" t="str">
        <f>IF(E78=" "," ","%")</f>
        <v/>
      </c>
      <c r="I79" s="357" t="str">
        <f>IF(E79=" "," ",100*E79/E84)</f>
        <v/>
      </c>
      <c r="J79" s="357"/>
      <c r="K79" s="358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356"/>
      <c r="AG79" s="356"/>
      <c r="AH79" s="356"/>
      <c r="AI79" s="356"/>
      <c r="AJ79" s="356"/>
      <c r="AK79" s="356"/>
      <c r="AL79" s="356"/>
      <c r="AM79" s="356"/>
      <c r="AN79" s="356"/>
      <c r="AO79" s="67"/>
      <c r="AP79" s="67"/>
      <c r="AQ79" s="67"/>
      <c r="AR79" s="67"/>
      <c r="AS79" s="67"/>
      <c r="AT79" s="68"/>
      <c r="AU79" s="66"/>
    </row>
    <row r="80" spans="1:47" ht="14.1" customHeight="1">
      <c r="A80" s="366" t="s">
        <v>96</v>
      </c>
      <c r="B80" s="366"/>
      <c r="C80" s="366"/>
      <c r="D80" s="69" t="s">
        <v>108</v>
      </c>
      <c r="E80" s="70" t="str">
        <f>IF(COUNTIF(AU6:AU45," ")=ROWS(AU6:AU45)," ",COUNTIF(AU6:AU45,3))</f>
        <v/>
      </c>
      <c r="F80" s="364" t="str">
        <f t="shared" si="13"/>
        <v/>
      </c>
      <c r="G80" s="364"/>
      <c r="H80" s="70" t="str">
        <f>IF(E78=" "," ","%")</f>
        <v/>
      </c>
      <c r="I80" s="357" t="str">
        <f>IF(E80=" "," ",100*E80/E84)</f>
        <v/>
      </c>
      <c r="J80" s="357"/>
      <c r="K80" s="358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6"/>
      <c r="AU80" s="66"/>
    </row>
    <row r="81" spans="1:47" ht="14.1" customHeight="1">
      <c r="A81" s="366" t="s">
        <v>98</v>
      </c>
      <c r="B81" s="366"/>
      <c r="C81" s="366"/>
      <c r="D81" s="69" t="s">
        <v>109</v>
      </c>
      <c r="E81" s="70" t="str">
        <f>IF(COUNTIF(AU6:AU45," ")=ROWS(AU6:AU45)," ",COUNTIF(AU6:AU45,2))</f>
        <v/>
      </c>
      <c r="F81" s="364" t="str">
        <f t="shared" si="13"/>
        <v/>
      </c>
      <c r="G81" s="364"/>
      <c r="H81" s="70" t="str">
        <f>IF(E78=" "," ","%")</f>
        <v/>
      </c>
      <c r="I81" s="357" t="str">
        <f>IF(E81=" "," ",100*E81/E84)</f>
        <v/>
      </c>
      <c r="J81" s="357"/>
      <c r="K81" s="358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6"/>
      <c r="AU81" s="66"/>
    </row>
    <row r="82" spans="1:47" ht="14.1" customHeight="1">
      <c r="A82" s="366" t="s">
        <v>97</v>
      </c>
      <c r="B82" s="366"/>
      <c r="C82" s="366"/>
      <c r="D82" s="69" t="s">
        <v>110</v>
      </c>
      <c r="E82" s="70" t="str">
        <f>IF(COUNTIF(AU6:AU45," ")=ROWS(AU6:AU45)," ",COUNTIF(AU6:AU45,1))</f>
        <v/>
      </c>
      <c r="F82" s="364" t="str">
        <f t="shared" si="13"/>
        <v/>
      </c>
      <c r="G82" s="364"/>
      <c r="H82" s="70" t="str">
        <f>IF(E78=" "," ","%")</f>
        <v/>
      </c>
      <c r="I82" s="357" t="str">
        <f>IF(E82=" "," ",100*E82/E84)</f>
        <v/>
      </c>
      <c r="J82" s="357"/>
      <c r="K82" s="358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6"/>
      <c r="AU82" s="66"/>
    </row>
    <row r="83" spans="1:47" ht="14.1" customHeight="1">
      <c r="A83" s="363" t="s">
        <v>38</v>
      </c>
      <c r="B83" s="363"/>
      <c r="C83" s="363"/>
      <c r="D83" s="155" t="s">
        <v>41</v>
      </c>
      <c r="E83" s="156" t="str">
        <f>IF(COUNTIF(AU6:AU45," ")=ROWS(AU6:AU45)," ",COUNTIF(AU6:AU45,0))</f>
        <v/>
      </c>
      <c r="F83" s="363" t="str">
        <f t="shared" si="13"/>
        <v/>
      </c>
      <c r="G83" s="363"/>
      <c r="H83" s="156" t="str">
        <f>IF(E78=" "," ","%")</f>
        <v/>
      </c>
      <c r="I83" s="362" t="str">
        <f>IF(E83=" "," ",100*E83/E84)</f>
        <v/>
      </c>
      <c r="J83" s="362"/>
      <c r="K83" s="362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6"/>
      <c r="AU83" s="66"/>
    </row>
    <row r="84" spans="1:47" ht="14.1" customHeight="1">
      <c r="A84" s="367" t="s">
        <v>39</v>
      </c>
      <c r="B84" s="367"/>
      <c r="C84" s="367"/>
      <c r="D84" s="367"/>
      <c r="E84" s="151" t="str">
        <f>IF(SUM(E78:E83)=0," ",SUM(E78:E83))</f>
        <v/>
      </c>
      <c r="F84" s="354" t="str">
        <f t="shared" si="13"/>
        <v/>
      </c>
      <c r="G84" s="35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6"/>
      <c r="AU84" s="66"/>
    </row>
    <row r="85" spans="1:47" ht="12" customHeight="1">
      <c r="A85" s="64"/>
      <c r="B85" s="64"/>
      <c r="C85" s="64"/>
      <c r="D85" s="64"/>
      <c r="E85" s="64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6"/>
      <c r="AU85" s="66"/>
    </row>
    <row r="86" spans="1:47" ht="14.25" customHeight="1">
      <c r="A86" s="64"/>
      <c r="B86" s="64"/>
      <c r="C86" s="64"/>
      <c r="D86" s="64"/>
      <c r="E86" s="64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6"/>
      <c r="AU86" s="66"/>
    </row>
    <row r="87" spans="1:47">
      <c r="A87" s="410" t="s">
        <v>42</v>
      </c>
      <c r="B87" s="410"/>
      <c r="C87" s="410"/>
      <c r="D87" s="72" t="str">
        <f>IF(COUNTIF(AT6:AT45," ")=ROWS(AT6:AT45)," ",LARGE(AT6:AT45,1))</f>
        <v/>
      </c>
      <c r="E87" s="406"/>
      <c r="F87" s="407"/>
      <c r="G87" s="407"/>
      <c r="H87" s="407"/>
      <c r="I87" s="407"/>
      <c r="J87" s="407"/>
      <c r="K87" s="407"/>
      <c r="L87" s="53"/>
      <c r="M87" s="356" t="s">
        <v>59</v>
      </c>
      <c r="N87" s="356"/>
      <c r="O87" s="356"/>
      <c r="P87" s="356"/>
      <c r="Q87" s="356"/>
      <c r="R87" s="356"/>
      <c r="S87" s="356"/>
      <c r="T87" s="356"/>
      <c r="U87" s="356"/>
      <c r="V87" s="356"/>
      <c r="W87" s="356"/>
      <c r="X87" s="356"/>
      <c r="Y87" s="356"/>
      <c r="Z87" s="356"/>
      <c r="AA87" s="356"/>
      <c r="AB87" s="356"/>
      <c r="AC87" s="356"/>
      <c r="AD87" s="356"/>
      <c r="AE87" s="356"/>
      <c r="AF87" s="65"/>
      <c r="AG87" s="73"/>
      <c r="AH87" s="73"/>
      <c r="AI87" s="73"/>
      <c r="AJ87" s="73"/>
      <c r="AK87" s="73"/>
      <c r="AL87" s="73"/>
      <c r="AM87" s="73"/>
      <c r="AN87" s="73"/>
      <c r="AO87" s="73"/>
      <c r="AP87" s="67"/>
      <c r="AQ87" s="73"/>
      <c r="AR87" s="73"/>
      <c r="AS87" s="73"/>
      <c r="AT87" s="73"/>
      <c r="AU87" s="73"/>
    </row>
    <row r="88" spans="1:47" ht="12" customHeight="1">
      <c r="A88" s="410" t="s">
        <v>43</v>
      </c>
      <c r="B88" s="410"/>
      <c r="C88" s="410"/>
      <c r="D88" s="72" t="str">
        <f>IF(COUNTIF(AT6:AT27," ")=ROWS(AT6:AT27)," ",SMALL(AT6:AT27,1))</f>
        <v/>
      </c>
      <c r="E88" s="406"/>
      <c r="F88" s="407"/>
      <c r="G88" s="407"/>
      <c r="H88" s="407"/>
      <c r="I88" s="407"/>
      <c r="J88" s="407"/>
      <c r="K88" s="407"/>
      <c r="L88" s="53"/>
      <c r="M88" s="5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73"/>
      <c r="AH88" s="73"/>
      <c r="AI88" s="73"/>
      <c r="AJ88" s="73"/>
      <c r="AK88" s="73"/>
      <c r="AL88" s="73"/>
      <c r="AM88" s="73"/>
      <c r="AN88" s="73"/>
      <c r="AO88" s="73"/>
      <c r="AP88" s="1"/>
      <c r="AQ88" s="73"/>
      <c r="AR88" s="73"/>
      <c r="AS88" s="73"/>
      <c r="AT88" s="73"/>
      <c r="AU88" s="73"/>
    </row>
    <row r="89" spans="1:47" ht="15" customHeight="1">
      <c r="A89" s="410" t="s">
        <v>44</v>
      </c>
      <c r="B89" s="410"/>
      <c r="C89" s="410"/>
      <c r="D89" s="74" t="str">
        <f>AT48</f>
        <v/>
      </c>
      <c r="E89" s="408"/>
      <c r="F89" s="409"/>
      <c r="G89" s="409"/>
      <c r="H89" s="409"/>
      <c r="I89" s="409"/>
      <c r="J89" s="409"/>
      <c r="K89" s="409"/>
      <c r="L89" s="75"/>
      <c r="M89" s="75"/>
      <c r="N89" s="10"/>
      <c r="O89" s="10"/>
      <c r="P89" s="10"/>
      <c r="Q89" s="10"/>
      <c r="R89" s="10"/>
      <c r="S89" s="10"/>
      <c r="T89" s="10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394" t="s">
        <v>48</v>
      </c>
      <c r="AH89" s="395"/>
      <c r="AI89" s="395"/>
      <c r="AJ89" s="395"/>
      <c r="AK89" s="395"/>
      <c r="AL89" s="395"/>
      <c r="AM89" s="395"/>
      <c r="AN89" s="395"/>
      <c r="AO89" s="396"/>
      <c r="AP89" s="12"/>
      <c r="AQ89" s="394" t="s">
        <v>50</v>
      </c>
      <c r="AR89" s="395"/>
      <c r="AS89" s="395"/>
      <c r="AT89" s="395"/>
      <c r="AU89" s="396"/>
    </row>
    <row r="90" spans="1:47" ht="15" customHeight="1">
      <c r="A90" s="76"/>
      <c r="B90" s="76"/>
      <c r="C90" s="76"/>
      <c r="D90" s="77"/>
      <c r="E90" s="75"/>
      <c r="F90" s="77"/>
      <c r="G90" s="77"/>
      <c r="H90" s="77"/>
      <c r="I90" s="77"/>
      <c r="J90" s="77"/>
      <c r="K90" s="77"/>
      <c r="L90" s="77"/>
      <c r="M90" s="77"/>
      <c r="N90" s="10"/>
      <c r="O90" s="10"/>
      <c r="P90" s="10"/>
      <c r="Q90" s="10"/>
      <c r="R90" s="10"/>
      <c r="S90" s="10"/>
      <c r="T90" s="10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397">
        <f ca="1">TODAY()</f>
        <v>44974</v>
      </c>
      <c r="AH90" s="360"/>
      <c r="AI90" s="360"/>
      <c r="AJ90" s="360"/>
      <c r="AK90" s="360"/>
      <c r="AL90" s="360"/>
      <c r="AM90" s="360"/>
      <c r="AN90" s="360"/>
      <c r="AO90" s="361"/>
      <c r="AP90" s="11"/>
      <c r="AQ90" s="359" t="s">
        <v>112</v>
      </c>
      <c r="AR90" s="360"/>
      <c r="AS90" s="360"/>
      <c r="AT90" s="360"/>
      <c r="AU90" s="361"/>
    </row>
    <row r="91" spans="1:47" ht="12" customHeight="1">
      <c r="A91" s="404" t="s">
        <v>45</v>
      </c>
      <c r="B91" s="405"/>
      <c r="C91" s="405"/>
      <c r="D91" s="405"/>
      <c r="E91" s="78" t="str">
        <f>IF(COUNTIF(AT6:AT45," ")=ROWS(AT6:AT45)," ",SUM(E78:E81))</f>
        <v/>
      </c>
      <c r="F91" s="354" t="str">
        <f>IF(E91&lt;&gt;" ","KİŞİ"," ")</f>
        <v/>
      </c>
      <c r="G91" s="411"/>
      <c r="H91" s="78" t="str">
        <f>IF(I91=" "," ","%")</f>
        <v/>
      </c>
      <c r="I91" s="412" t="str">
        <f>IF(E91=" "," ",100*E91/E84)</f>
        <v/>
      </c>
      <c r="J91" s="413"/>
      <c r="K91" s="413"/>
      <c r="L91" s="79"/>
      <c r="M91" s="79"/>
      <c r="N91" s="13"/>
      <c r="O91" s="13"/>
      <c r="P91" s="13"/>
      <c r="Q91" s="13"/>
      <c r="R91" s="13"/>
      <c r="S91" s="13"/>
      <c r="T91" s="13"/>
      <c r="U91" s="13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391">
        <f>'K. Bilgiler'!H18</f>
        <v>0</v>
      </c>
      <c r="AH91" s="392"/>
      <c r="AI91" s="392"/>
      <c r="AJ91" s="392"/>
      <c r="AK91" s="392"/>
      <c r="AL91" s="392"/>
      <c r="AM91" s="392"/>
      <c r="AN91" s="392"/>
      <c r="AO91" s="393"/>
      <c r="AP91" s="14"/>
      <c r="AQ91" s="383" t="str">
        <f>'K. Bilgiler'!H22</f>
        <v>Bilge Han KURTCEBE</v>
      </c>
      <c r="AR91" s="384"/>
      <c r="AS91" s="384"/>
      <c r="AT91" s="384"/>
      <c r="AU91" s="385"/>
    </row>
    <row r="92" spans="1:47" ht="12" customHeight="1">
      <c r="A92" s="404" t="s">
        <v>46</v>
      </c>
      <c r="B92" s="405"/>
      <c r="C92" s="405"/>
      <c r="D92" s="405"/>
      <c r="E92" s="78" t="str">
        <f>IF(COUNTIF(AT6:AT45," ")=ROWS(AT6:AT45)," ",SUM(E82:E83))</f>
        <v/>
      </c>
      <c r="F92" s="354" t="str">
        <f>IF(E92&lt;&gt;" ","KİŞİ"," ")</f>
        <v/>
      </c>
      <c r="G92" s="411"/>
      <c r="H92" s="78" t="str">
        <f>IF(I92=" "," ","%")</f>
        <v/>
      </c>
      <c r="I92" s="412" t="str">
        <f>IF(E92=" "," ",100*E92/E84)</f>
        <v/>
      </c>
      <c r="J92" s="413"/>
      <c r="K92" s="413"/>
      <c r="L92" s="79"/>
      <c r="M92" s="79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398">
        <f>'K. Bilgiler'!H20</f>
        <v>0</v>
      </c>
      <c r="AH92" s="399"/>
      <c r="AI92" s="399"/>
      <c r="AJ92" s="399"/>
      <c r="AK92" s="399"/>
      <c r="AL92" s="399"/>
      <c r="AM92" s="399"/>
      <c r="AN92" s="399"/>
      <c r="AO92" s="400"/>
      <c r="AP92" s="13"/>
      <c r="AQ92" s="383" t="s">
        <v>52</v>
      </c>
      <c r="AR92" s="384"/>
      <c r="AS92" s="384"/>
      <c r="AT92" s="384"/>
      <c r="AU92" s="385"/>
    </row>
    <row r="93" spans="1:47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401"/>
      <c r="AH93" s="402"/>
      <c r="AI93" s="402"/>
      <c r="AJ93" s="402"/>
      <c r="AK93" s="402"/>
      <c r="AL93" s="402"/>
      <c r="AM93" s="402"/>
      <c r="AN93" s="402"/>
      <c r="AO93" s="403"/>
      <c r="AP93" s="81"/>
      <c r="AQ93" s="386"/>
      <c r="AR93" s="387"/>
      <c r="AS93" s="387"/>
      <c r="AT93" s="387"/>
      <c r="AU93" s="388"/>
    </row>
    <row r="95" spans="1:47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102" spans="4:4">
      <c r="D102" s="44"/>
    </row>
  </sheetData>
  <sheetProtection sheet="1" objects="1" scenarios="1"/>
  <mergeCells count="108">
    <mergeCell ref="A91:D91"/>
    <mergeCell ref="A92:D92"/>
    <mergeCell ref="E87:K87"/>
    <mergeCell ref="E88:K88"/>
    <mergeCell ref="E89:K89"/>
    <mergeCell ref="A89:C89"/>
    <mergeCell ref="F91:G91"/>
    <mergeCell ref="F92:G92"/>
    <mergeCell ref="I91:K91"/>
    <mergeCell ref="A88:C88"/>
    <mergeCell ref="A87:C87"/>
    <mergeCell ref="I92:K92"/>
    <mergeCell ref="AQ92:AU92"/>
    <mergeCell ref="AQ93:AU93"/>
    <mergeCell ref="AT55:AT56"/>
    <mergeCell ref="AU55:AU56"/>
    <mergeCell ref="AG91:AO91"/>
    <mergeCell ref="AG76:AU76"/>
    <mergeCell ref="AG89:AO89"/>
    <mergeCell ref="AG90:AO90"/>
    <mergeCell ref="AF79:AN79"/>
    <mergeCell ref="AQ89:AU89"/>
    <mergeCell ref="AQ91:AU91"/>
    <mergeCell ref="AG92:AO93"/>
    <mergeCell ref="AT53:AT54"/>
    <mergeCell ref="AU53:AU54"/>
    <mergeCell ref="C45:E45"/>
    <mergeCell ref="AT50:AT51"/>
    <mergeCell ref="A53:E54"/>
    <mergeCell ref="AU50:AU51"/>
    <mergeCell ref="A48:E48"/>
    <mergeCell ref="C36:E36"/>
    <mergeCell ref="A47:E47"/>
    <mergeCell ref="C42:E42"/>
    <mergeCell ref="C37:E37"/>
    <mergeCell ref="C41:E41"/>
    <mergeCell ref="C44:E44"/>
    <mergeCell ref="C40:E40"/>
    <mergeCell ref="C15:E15"/>
    <mergeCell ref="C16:E16"/>
    <mergeCell ref="C19:E19"/>
    <mergeCell ref="C24:E24"/>
    <mergeCell ref="C31:E31"/>
    <mergeCell ref="C28:E28"/>
    <mergeCell ref="A82:C82"/>
    <mergeCell ref="A83:C83"/>
    <mergeCell ref="F78:G78"/>
    <mergeCell ref="C43:E43"/>
    <mergeCell ref="C38:E38"/>
    <mergeCell ref="A46:E46"/>
    <mergeCell ref="A80:C80"/>
    <mergeCell ref="A81:C81"/>
    <mergeCell ref="A50:E51"/>
    <mergeCell ref="A77:K77"/>
    <mergeCell ref="I81:K81"/>
    <mergeCell ref="A55:E56"/>
    <mergeCell ref="I78:K78"/>
    <mergeCell ref="A52:E52"/>
    <mergeCell ref="C39:E39"/>
    <mergeCell ref="I79:K79"/>
    <mergeCell ref="F84:G84"/>
    <mergeCell ref="M87:AE87"/>
    <mergeCell ref="I80:K80"/>
    <mergeCell ref="AQ90:AU90"/>
    <mergeCell ref="I82:K82"/>
    <mergeCell ref="I83:K83"/>
    <mergeCell ref="C8:E8"/>
    <mergeCell ref="C35:E35"/>
    <mergeCell ref="C33:E33"/>
    <mergeCell ref="F83:G83"/>
    <mergeCell ref="F81:G81"/>
    <mergeCell ref="C23:E23"/>
    <mergeCell ref="C9:E9"/>
    <mergeCell ref="C17:E17"/>
    <mergeCell ref="C18:E18"/>
    <mergeCell ref="A49:E49"/>
    <mergeCell ref="L76:AF76"/>
    <mergeCell ref="A78:C78"/>
    <mergeCell ref="A79:C79"/>
    <mergeCell ref="F79:G79"/>
    <mergeCell ref="F80:G80"/>
    <mergeCell ref="F82:G82"/>
    <mergeCell ref="A84:D84"/>
    <mergeCell ref="C34:E34"/>
    <mergeCell ref="A3:E3"/>
    <mergeCell ref="AT3:AU3"/>
    <mergeCell ref="A2:AP2"/>
    <mergeCell ref="AQ1:AU2"/>
    <mergeCell ref="A1:AP1"/>
    <mergeCell ref="C32:E32"/>
    <mergeCell ref="C14:E14"/>
    <mergeCell ref="C12:E12"/>
    <mergeCell ref="C6:E6"/>
    <mergeCell ref="C7:E7"/>
    <mergeCell ref="AU4:AU5"/>
    <mergeCell ref="A4:E4"/>
    <mergeCell ref="C5:E5"/>
    <mergeCell ref="C10:E10"/>
    <mergeCell ref="C29:E29"/>
    <mergeCell ref="C30:E30"/>
    <mergeCell ref="C21:E21"/>
    <mergeCell ref="C22:E22"/>
    <mergeCell ref="C11:E11"/>
    <mergeCell ref="C20:E20"/>
    <mergeCell ref="C27:E27"/>
    <mergeCell ref="C25:E25"/>
    <mergeCell ref="C13:E13"/>
    <mergeCell ref="C26:E26"/>
  </mergeCells>
  <phoneticPr fontId="2" type="noConversion"/>
  <conditionalFormatting sqref="F55:AS55">
    <cfRule type="cellIs" dxfId="42" priority="1" stopIfTrue="1" operator="lessThan">
      <formula>50</formula>
    </cfRule>
  </conditionalFormatting>
  <dataValidations xWindow="452" yWindow="568" count="2">
    <dataValidation allowBlank="1" showInputMessage="1" showErrorMessage="1" prompt="Öğrencinin sorudan aldığı puan değerini giriniz." sqref="F6:AS45"/>
    <dataValidation allowBlank="1" showInputMessage="1" showErrorMessage="1" prompt="Sorunun konusunu giriniz." sqref="F3:AS3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ignoredErrors>
    <ignoredError sqref="F52:AS52 F56 G48:H48 F48 G56:AS56 F53:AS53 H78:H83 F54:AS54 F51:AS51 F49:AS49 F50:AS50 F78 I48:AS48 F79:F84 E78:E84 I78:I83 D87:D89 E92 F92 H91 F91 E91 I91:K92 H92 AG90" unlockedFormula="1"/>
    <ignoredError sqref="G55:AS55" formula="1" unlockedFormula="1"/>
    <ignoredError sqref="F5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6">
    <tabColor theme="6" tint="0.39997558519241921"/>
  </sheetPr>
  <dimension ref="A1:AU102"/>
  <sheetViews>
    <sheetView view="pageBreakPreview" zoomScale="98" zoomScaleNormal="70" zoomScaleSheetLayoutView="98" workbookViewId="0">
      <selection activeCell="W20" sqref="W20"/>
    </sheetView>
  </sheetViews>
  <sheetFormatPr defaultRowHeight="12.75"/>
  <cols>
    <col min="1" max="1" width="3.85546875" style="4" customWidth="1"/>
    <col min="2" max="2" width="5.7109375" style="4" customWidth="1"/>
    <col min="3" max="4" width="8.7109375" style="4" customWidth="1"/>
    <col min="5" max="5" width="3.42578125" style="4" customWidth="1"/>
    <col min="6" max="45" width="2.42578125" style="4" customWidth="1"/>
    <col min="46" max="46" width="7.7109375" style="4" customWidth="1"/>
    <col min="47" max="47" width="4.5703125" style="4" hidden="1" customWidth="1"/>
    <col min="48" max="16384" width="9.140625" style="4"/>
  </cols>
  <sheetData>
    <row r="1" spans="1:47" ht="17.25" customHeight="1">
      <c r="A1" s="343" t="str">
        <f>'K. Bilgiler'!H14&amp;" EĞİTİM ÖĞRETİM YILI "&amp;'K. Bilgiler'!H6</f>
        <v xml:space="preserve"> EĞİTİM ÖĞRETİM YILI KONAK ÇINARLI MESLEKİ ve TEKNİK ANADOLU LİSESİ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5"/>
      <c r="AQ1" s="342">
        <f>'Yazılı Tarihleri'!D3</f>
        <v>0</v>
      </c>
      <c r="AR1" s="342"/>
      <c r="AS1" s="342"/>
      <c r="AT1" s="342"/>
      <c r="AU1" s="342"/>
    </row>
    <row r="2" spans="1:47" ht="16.5" customHeight="1">
      <c r="A2" s="341" t="str">
        <f>'K. Bilgiler'!H10&amp;" / "&amp;'K. Bilgiler'!H12&amp;" SINIFI "&amp;'K. Bilgiler'!H8&amp;" DERSİ "&amp;'K. Bilgiler'!H16&amp;" DÖNEM 2. SINAV ANALİZİ"</f>
        <v xml:space="preserve"> /  SINIFI  DERSİ  DÖNEM 2. SINAV ANALİZİ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2"/>
      <c r="AR2" s="342"/>
      <c r="AS2" s="342"/>
      <c r="AT2" s="342"/>
      <c r="AU2" s="342"/>
    </row>
    <row r="3" spans="1:47" ht="84.95" customHeight="1">
      <c r="A3" s="336" t="s">
        <v>86</v>
      </c>
      <c r="B3" s="337"/>
      <c r="C3" s="337"/>
      <c r="D3" s="337"/>
      <c r="E3" s="338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6"/>
      <c r="AR3" s="146"/>
      <c r="AS3" s="146"/>
      <c r="AT3" s="339"/>
      <c r="AU3" s="340"/>
    </row>
    <row r="4" spans="1:47" ht="12.75" customHeight="1">
      <c r="A4" s="352" t="s">
        <v>28</v>
      </c>
      <c r="B4" s="352"/>
      <c r="C4" s="352"/>
      <c r="D4" s="352"/>
      <c r="E4" s="352"/>
      <c r="F4" s="18" t="str">
        <f>IF('NOT Baremi'!E14=0," ",'NOT Baremi'!E14)</f>
        <v/>
      </c>
      <c r="G4" s="18" t="str">
        <f>IF('NOT Baremi'!F14=0," ",'NOT Baremi'!F14)</f>
        <v/>
      </c>
      <c r="H4" s="18" t="str">
        <f>IF('NOT Baremi'!G14=0," ",'NOT Baremi'!G14)</f>
        <v/>
      </c>
      <c r="I4" s="18" t="str">
        <f>IF('NOT Baremi'!H14=0," ",'NOT Baremi'!H14)</f>
        <v/>
      </c>
      <c r="J4" s="18" t="str">
        <f>IF('NOT Baremi'!I14=0," ",'NOT Baremi'!I14)</f>
        <v/>
      </c>
      <c r="K4" s="18" t="str">
        <f>IF('NOT Baremi'!J14=0," ",'NOT Baremi'!J14)</f>
        <v/>
      </c>
      <c r="L4" s="18" t="str">
        <f>IF('NOT Baremi'!K14=0," ",'NOT Baremi'!K14)</f>
        <v/>
      </c>
      <c r="M4" s="18" t="str">
        <f>IF('NOT Baremi'!L14=0," ",'NOT Baremi'!L14)</f>
        <v/>
      </c>
      <c r="N4" s="18" t="str">
        <f>IF('NOT Baremi'!M14=0," ",'NOT Baremi'!M14)</f>
        <v/>
      </c>
      <c r="O4" s="18" t="str">
        <f>IF('NOT Baremi'!N14=0," ",'NOT Baremi'!N14)</f>
        <v/>
      </c>
      <c r="P4" s="18" t="str">
        <f>IF('NOT Baremi'!O14=0," ",'NOT Baremi'!O14)</f>
        <v/>
      </c>
      <c r="Q4" s="18" t="str">
        <f>IF('NOT Baremi'!P14=0," ",'NOT Baremi'!P14)</f>
        <v/>
      </c>
      <c r="R4" s="18" t="str">
        <f>IF('NOT Baremi'!Q14=0," ",'NOT Baremi'!Q14)</f>
        <v/>
      </c>
      <c r="S4" s="18" t="str">
        <f>IF('NOT Baremi'!R14=0," ",'NOT Baremi'!R14)</f>
        <v/>
      </c>
      <c r="T4" s="18" t="str">
        <f>IF('NOT Baremi'!S14=0," ",'NOT Baremi'!S14)</f>
        <v/>
      </c>
      <c r="U4" s="18" t="str">
        <f>IF('NOT Baremi'!T14=0," ",'NOT Baremi'!T14)</f>
        <v/>
      </c>
      <c r="V4" s="18" t="str">
        <f>IF('NOT Baremi'!U14=0," ",'NOT Baremi'!U14)</f>
        <v/>
      </c>
      <c r="W4" s="18" t="str">
        <f>IF('NOT Baremi'!V14=0," ",'NOT Baremi'!V14)</f>
        <v/>
      </c>
      <c r="X4" s="18" t="str">
        <f>IF('NOT Baremi'!W14=0," ",'NOT Baremi'!W14)</f>
        <v/>
      </c>
      <c r="Y4" s="18" t="str">
        <f>IF('NOT Baremi'!X14=0," ",'NOT Baremi'!X14)</f>
        <v/>
      </c>
      <c r="Z4" s="18" t="str">
        <f>IF('NOT Baremi'!Y14=0," ",'NOT Baremi'!Y14)</f>
        <v/>
      </c>
      <c r="AA4" s="18" t="str">
        <f>IF('NOT Baremi'!Z14=0," ",'NOT Baremi'!Z14)</f>
        <v/>
      </c>
      <c r="AB4" s="18" t="str">
        <f>IF('NOT Baremi'!AA14=0," ",'NOT Baremi'!AA14)</f>
        <v/>
      </c>
      <c r="AC4" s="18" t="str">
        <f>IF('NOT Baremi'!AB14=0," ",'NOT Baremi'!AB14)</f>
        <v/>
      </c>
      <c r="AD4" s="18" t="str">
        <f>IF('NOT Baremi'!AC14=0," ",'NOT Baremi'!AC14)</f>
        <v/>
      </c>
      <c r="AE4" s="18" t="str">
        <f>IF('NOT Baremi'!AD14=0," ",'NOT Baremi'!AD14)</f>
        <v/>
      </c>
      <c r="AF4" s="18" t="str">
        <f>IF('NOT Baremi'!AE14=0," ",'NOT Baremi'!AE14)</f>
        <v/>
      </c>
      <c r="AG4" s="18" t="str">
        <f>IF('NOT Baremi'!AF14=0," ",'NOT Baremi'!AF14)</f>
        <v/>
      </c>
      <c r="AH4" s="18" t="str">
        <f>IF('NOT Baremi'!AG14=0," ",'NOT Baremi'!AG14)</f>
        <v/>
      </c>
      <c r="AI4" s="18" t="str">
        <f>IF('NOT Baremi'!AH14=0," ",'NOT Baremi'!AH14)</f>
        <v/>
      </c>
      <c r="AJ4" s="18" t="str">
        <f>IF('NOT Baremi'!AI14=0," ",'NOT Baremi'!AI14)</f>
        <v/>
      </c>
      <c r="AK4" s="18" t="str">
        <f>IF('NOT Baremi'!AJ14=0," ",'NOT Baremi'!AJ14)</f>
        <v/>
      </c>
      <c r="AL4" s="18" t="str">
        <f>IF('NOT Baremi'!AK14=0," ",'NOT Baremi'!AK14)</f>
        <v/>
      </c>
      <c r="AM4" s="18" t="str">
        <f>IF('NOT Baremi'!AL14=0," ",'NOT Baremi'!AL14)</f>
        <v/>
      </c>
      <c r="AN4" s="18" t="str">
        <f>IF('NOT Baremi'!AM14=0," ",'NOT Baremi'!AM14)</f>
        <v/>
      </c>
      <c r="AO4" s="18" t="str">
        <f>IF('NOT Baremi'!AN14=0," ",'NOT Baremi'!AN14)</f>
        <v/>
      </c>
      <c r="AP4" s="18" t="str">
        <f>IF('NOT Baremi'!AO14=0," ",'NOT Baremi'!AO14)</f>
        <v/>
      </c>
      <c r="AQ4" s="18" t="str">
        <f>IF('NOT Baremi'!AP14=0," ",'NOT Baremi'!AP14)</f>
        <v/>
      </c>
      <c r="AR4" s="18" t="str">
        <f>IF('NOT Baremi'!AQ14=0," ",'NOT Baremi'!AQ14)</f>
        <v/>
      </c>
      <c r="AS4" s="18" t="str">
        <f>IF('NOT Baremi'!AR14=0," ",'NOT Baremi'!AR14)</f>
        <v/>
      </c>
      <c r="AT4" s="38" t="str">
        <f>IF(SUM(F4:AS4)=0," ",SUM(F4:AS4))</f>
        <v/>
      </c>
      <c r="AU4" s="414" t="s">
        <v>26</v>
      </c>
    </row>
    <row r="5" spans="1:47" ht="40.5">
      <c r="A5" s="39" t="s">
        <v>0</v>
      </c>
      <c r="B5" s="39" t="s">
        <v>36</v>
      </c>
      <c r="C5" s="353" t="s">
        <v>27</v>
      </c>
      <c r="D5" s="353"/>
      <c r="E5" s="353"/>
      <c r="F5" s="17" t="str">
        <f>IF('NOT Baremi'!E14&gt;0,'NOT Baremi'!E13&amp;"."&amp;"SORU"," ")</f>
        <v/>
      </c>
      <c r="G5" s="17" t="str">
        <f>IF('NOT Baremi'!F14&gt;0,'NOT Baremi'!F13&amp;"."&amp;"SORU"," ")</f>
        <v/>
      </c>
      <c r="H5" s="17" t="str">
        <f>IF('NOT Baremi'!G14&gt;0,'NOT Baremi'!G13&amp;"."&amp;"SORU"," ")</f>
        <v/>
      </c>
      <c r="I5" s="17" t="str">
        <f>IF('NOT Baremi'!H14&gt;0,'NOT Baremi'!H13&amp;"."&amp;"SORU"," ")</f>
        <v/>
      </c>
      <c r="J5" s="17" t="str">
        <f>IF('NOT Baremi'!I14&gt;0,'NOT Baremi'!I13&amp;"."&amp;"SORU"," ")</f>
        <v/>
      </c>
      <c r="K5" s="17" t="str">
        <f>IF('NOT Baremi'!J14&gt;0,'NOT Baremi'!J13&amp;"."&amp;"SORU"," ")</f>
        <v/>
      </c>
      <c r="L5" s="17" t="str">
        <f>IF('NOT Baremi'!K14&gt;0,'NOT Baremi'!K13&amp;"."&amp;"SORU"," ")</f>
        <v/>
      </c>
      <c r="M5" s="17" t="str">
        <f>IF('NOT Baremi'!L14&gt;0,'NOT Baremi'!L13&amp;"."&amp;"SORU"," ")</f>
        <v/>
      </c>
      <c r="N5" s="17" t="str">
        <f>IF('NOT Baremi'!M14&gt;0,'NOT Baremi'!M13&amp;"."&amp;"SORU"," ")</f>
        <v/>
      </c>
      <c r="O5" s="17" t="str">
        <f>IF('NOT Baremi'!N14&gt;0,'NOT Baremi'!N13&amp;"."&amp;"SORU"," ")</f>
        <v/>
      </c>
      <c r="P5" s="17" t="str">
        <f>IF('NOT Baremi'!O14&gt;0,'NOT Baremi'!O13&amp;"."&amp;"SORU"," ")</f>
        <v/>
      </c>
      <c r="Q5" s="17" t="str">
        <f>IF('NOT Baremi'!P14&gt;0,'NOT Baremi'!P13&amp;"."&amp;"SORU"," ")</f>
        <v/>
      </c>
      <c r="R5" s="17" t="str">
        <f>IF('NOT Baremi'!Q14&gt;0,'NOT Baremi'!Q13&amp;"."&amp;"SORU"," ")</f>
        <v/>
      </c>
      <c r="S5" s="17" t="str">
        <f>IF('NOT Baremi'!R14&gt;0,'NOT Baremi'!R13&amp;"."&amp;"SORU"," ")</f>
        <v/>
      </c>
      <c r="T5" s="17" t="str">
        <f>IF('NOT Baremi'!S14&gt;0,'NOT Baremi'!S13&amp;"."&amp;"SORU"," ")</f>
        <v/>
      </c>
      <c r="U5" s="17" t="str">
        <f>IF('NOT Baremi'!T14&gt;0,'NOT Baremi'!T13&amp;"."&amp;"SORU"," ")</f>
        <v/>
      </c>
      <c r="V5" s="17" t="str">
        <f>IF('NOT Baremi'!U14&gt;0,'NOT Baremi'!U13&amp;"."&amp;"SORU"," ")</f>
        <v/>
      </c>
      <c r="W5" s="17" t="str">
        <f>IF('NOT Baremi'!V14&gt;0,'NOT Baremi'!V13&amp;"."&amp;"SORU"," ")</f>
        <v/>
      </c>
      <c r="X5" s="17" t="str">
        <f>IF('NOT Baremi'!W14&gt;0,'NOT Baremi'!W13&amp;"."&amp;"SORU"," ")</f>
        <v/>
      </c>
      <c r="Y5" s="17" t="str">
        <f>IF('NOT Baremi'!X14&gt;0,'NOT Baremi'!X13&amp;"."&amp;"SORU"," ")</f>
        <v/>
      </c>
      <c r="Z5" s="17" t="str">
        <f>IF('NOT Baremi'!Y14&gt;0,'NOT Baremi'!Y13&amp;"."&amp;"SORU"," ")</f>
        <v/>
      </c>
      <c r="AA5" s="17" t="str">
        <f>IF('NOT Baremi'!Z14&gt;0,'NOT Baremi'!Z13&amp;"."&amp;"SORU"," ")</f>
        <v/>
      </c>
      <c r="AB5" s="17" t="str">
        <f>IF('NOT Baremi'!AA14&gt;0,'NOT Baremi'!AA13&amp;"."&amp;"SORU"," ")</f>
        <v/>
      </c>
      <c r="AC5" s="17" t="str">
        <f>IF('NOT Baremi'!AB14&gt;0,'NOT Baremi'!AB13&amp;"."&amp;"SORU"," ")</f>
        <v/>
      </c>
      <c r="AD5" s="17" t="str">
        <f>IF('NOT Baremi'!AC14&gt;0,'NOT Baremi'!AC13&amp;"."&amp;"SORU"," ")</f>
        <v/>
      </c>
      <c r="AE5" s="17" t="str">
        <f>IF('NOT Baremi'!AD14&gt;0,'NOT Baremi'!AD13&amp;"."&amp;"SORU"," ")</f>
        <v/>
      </c>
      <c r="AF5" s="17" t="str">
        <f>IF('NOT Baremi'!AE14&gt;0,'NOT Baremi'!AE13&amp;"."&amp;"SORU"," ")</f>
        <v/>
      </c>
      <c r="AG5" s="17" t="str">
        <f>IF('NOT Baremi'!AF14&gt;0,'NOT Baremi'!AF13&amp;"."&amp;"SORU"," ")</f>
        <v/>
      </c>
      <c r="AH5" s="17" t="str">
        <f>IF('NOT Baremi'!AG14&gt;0,'NOT Baremi'!AG13&amp;"."&amp;"SORU"," ")</f>
        <v/>
      </c>
      <c r="AI5" s="17" t="str">
        <f>IF('NOT Baremi'!AH14&gt;0,'NOT Baremi'!AH13&amp;"."&amp;"SORU"," ")</f>
        <v/>
      </c>
      <c r="AJ5" s="17" t="str">
        <f>IF('NOT Baremi'!AI14&gt;0,'NOT Baremi'!AI13&amp;"."&amp;"SORU"," ")</f>
        <v/>
      </c>
      <c r="AK5" s="17" t="str">
        <f>IF('NOT Baremi'!AJ14&gt;0,'NOT Baremi'!AJ13&amp;"."&amp;"SORU"," ")</f>
        <v/>
      </c>
      <c r="AL5" s="17" t="str">
        <f>IF('NOT Baremi'!AK14&gt;0,'NOT Baremi'!AK13&amp;"."&amp;"SORU"," ")</f>
        <v/>
      </c>
      <c r="AM5" s="17" t="str">
        <f>IF('NOT Baremi'!AL14&gt;0,'NOT Baremi'!AL13&amp;"."&amp;"SORU"," ")</f>
        <v/>
      </c>
      <c r="AN5" s="17" t="str">
        <f>IF('NOT Baremi'!AM14&gt;0,'NOT Baremi'!AM13&amp;"."&amp;"SORU"," ")</f>
        <v/>
      </c>
      <c r="AO5" s="17" t="str">
        <f>IF('NOT Baremi'!AN14&gt;0,'NOT Baremi'!AN13&amp;"."&amp;"SORU"," ")</f>
        <v/>
      </c>
      <c r="AP5" s="17" t="str">
        <f>IF('NOT Baremi'!AO14&gt;0,'NOT Baremi'!AO13&amp;"."&amp;"SORU"," ")</f>
        <v/>
      </c>
      <c r="AQ5" s="17" t="str">
        <f>IF('NOT Baremi'!AP14&gt;0,'NOT Baremi'!AP13&amp;"."&amp;"SORU"," ")</f>
        <v/>
      </c>
      <c r="AR5" s="17" t="str">
        <f>IF('NOT Baremi'!AQ14&gt;0,'NOT Baremi'!AQ13&amp;"."&amp;"SORU"," ")</f>
        <v/>
      </c>
      <c r="AS5" s="17" t="str">
        <f>IF('NOT Baremi'!AR14&gt;0,'NOT Baremi'!AR13&amp;"."&amp;"SORU"," ")</f>
        <v/>
      </c>
      <c r="AT5" s="20" t="s">
        <v>31</v>
      </c>
      <c r="AU5" s="414"/>
    </row>
    <row r="6" spans="1:47" ht="12" customHeight="1">
      <c r="A6" s="40">
        <f>'S. Listesi'!E4</f>
        <v>1</v>
      </c>
      <c r="B6" s="41">
        <f>IF('S. Listesi'!F4=0," ",'S. Listesi'!F4)</f>
        <v>1</v>
      </c>
      <c r="C6" s="349" t="str">
        <f>IF('S. Listesi'!G4=0," ",'S. Listesi'!G4)</f>
        <v>İsim Soyisim</v>
      </c>
      <c r="D6" s="349"/>
      <c r="E6" s="349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21" t="str">
        <f>IF(COUNTBLANK(F6:AS6)=COLUMNS(F6:AS6)," ",IF(SUM(F6:AS6)=0,0,SUM(F6:AS6)))</f>
        <v/>
      </c>
      <c r="AU6" s="21" t="str">
        <f>IF(AT6=" "," ",IF(AT6&gt;=85,5,IF(AT6&gt;=70,4,IF(AT6&gt;=60,3,IF(AT6&gt;=50,2,IF(AT6&gt;=0,1,0))))))</f>
        <v/>
      </c>
    </row>
    <row r="7" spans="1:47" ht="12" customHeight="1">
      <c r="A7" s="40">
        <f>'S. Listesi'!E5</f>
        <v>2</v>
      </c>
      <c r="B7" s="41">
        <f>IF('S. Listesi'!F5=0," ",'S. Listesi'!F5)</f>
        <v>1</v>
      </c>
      <c r="C7" s="349" t="str">
        <f>IF('S. Listesi'!G5=0," ",'S. Listesi'!G5)</f>
        <v>İsim Soyisim</v>
      </c>
      <c r="D7" s="349"/>
      <c r="E7" s="3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21" t="str">
        <f t="shared" ref="AT7:AT45" si="0">IF(COUNTBLANK(F7:AS7)=COLUMNS(F7:AS7)," ",IF(SUM(F7:AS7)=0,0,SUM(F7:AS7)))</f>
        <v/>
      </c>
      <c r="AU7" s="21" t="str">
        <f t="shared" ref="AU7:AU45" si="1">IF(AT7=" "," ",IF(AT7&gt;=85,5,IF(AT7&gt;=70,4,IF(AT7&gt;=60,3,IF(AT7&gt;=50,2,IF(AT7&gt;=0,1,0))))))</f>
        <v/>
      </c>
    </row>
    <row r="8" spans="1:47" ht="12" customHeight="1">
      <c r="A8" s="40">
        <f>'S. Listesi'!E6</f>
        <v>3</v>
      </c>
      <c r="B8" s="41">
        <f>IF('S. Listesi'!F6=0," ",'S. Listesi'!F6)</f>
        <v>1</v>
      </c>
      <c r="C8" s="349" t="str">
        <f>IF('S. Listesi'!G6=0," ",'S. Listesi'!G6)</f>
        <v>İsim Soyisim</v>
      </c>
      <c r="D8" s="349"/>
      <c r="E8" s="349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21" t="str">
        <f t="shared" si="0"/>
        <v/>
      </c>
      <c r="AU8" s="21" t="str">
        <f t="shared" si="1"/>
        <v/>
      </c>
    </row>
    <row r="9" spans="1:47" ht="12" customHeight="1">
      <c r="A9" s="40">
        <f>'S. Listesi'!E7</f>
        <v>4</v>
      </c>
      <c r="B9" s="41">
        <f>IF('S. Listesi'!F7=0," ",'S. Listesi'!F7)</f>
        <v>1</v>
      </c>
      <c r="C9" s="349" t="str">
        <f>IF('S. Listesi'!G7=0," ",'S. Listesi'!G7)</f>
        <v>İsim Soyisim</v>
      </c>
      <c r="D9" s="349"/>
      <c r="E9" s="349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21" t="str">
        <f t="shared" si="0"/>
        <v/>
      </c>
      <c r="AU9" s="21" t="str">
        <f t="shared" si="1"/>
        <v/>
      </c>
    </row>
    <row r="10" spans="1:47" ht="12" customHeight="1">
      <c r="A10" s="40">
        <f>'S. Listesi'!E8</f>
        <v>5</v>
      </c>
      <c r="B10" s="41">
        <f>IF('S. Listesi'!F8=0," ",'S. Listesi'!F8)</f>
        <v>1</v>
      </c>
      <c r="C10" s="349" t="str">
        <f>IF('S. Listesi'!G8=0," ",'S. Listesi'!G8)</f>
        <v>İsim Soyisim</v>
      </c>
      <c r="D10" s="349"/>
      <c r="E10" s="349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21" t="str">
        <f t="shared" si="0"/>
        <v/>
      </c>
      <c r="AU10" s="21" t="str">
        <f t="shared" si="1"/>
        <v/>
      </c>
    </row>
    <row r="11" spans="1:47" ht="12" customHeight="1">
      <c r="A11" s="40">
        <f>'S. Listesi'!E9</f>
        <v>6</v>
      </c>
      <c r="B11" s="41">
        <f>IF('S. Listesi'!F9=0," ",'S. Listesi'!F9)</f>
        <v>1</v>
      </c>
      <c r="C11" s="349" t="str">
        <f>IF('S. Listesi'!G9=0," ",'S. Listesi'!G9)</f>
        <v>İsim Soyisim</v>
      </c>
      <c r="D11" s="349"/>
      <c r="E11" s="349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21" t="str">
        <f t="shared" si="0"/>
        <v/>
      </c>
      <c r="AU11" s="21" t="str">
        <f t="shared" si="1"/>
        <v/>
      </c>
    </row>
    <row r="12" spans="1:47" ht="12" customHeight="1">
      <c r="A12" s="40">
        <f>'S. Listesi'!E10</f>
        <v>7</v>
      </c>
      <c r="B12" s="41">
        <f>IF('S. Listesi'!F10=0," ",'S. Listesi'!F10)</f>
        <v>1</v>
      </c>
      <c r="C12" s="349" t="str">
        <f>IF('S. Listesi'!G10=0," ",'S. Listesi'!G10)</f>
        <v>İsim Soyisim</v>
      </c>
      <c r="D12" s="349"/>
      <c r="E12" s="349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21" t="str">
        <f t="shared" si="0"/>
        <v/>
      </c>
      <c r="AU12" s="21" t="str">
        <f t="shared" si="1"/>
        <v/>
      </c>
    </row>
    <row r="13" spans="1:47" ht="12" customHeight="1">
      <c r="A13" s="40">
        <f>'S. Listesi'!E11</f>
        <v>8</v>
      </c>
      <c r="B13" s="41">
        <f>IF('S. Listesi'!F11=0," ",'S. Listesi'!F11)</f>
        <v>1</v>
      </c>
      <c r="C13" s="349" t="str">
        <f>IF('S. Listesi'!G11=0," ",'S. Listesi'!G11)</f>
        <v>İsim Soyisim</v>
      </c>
      <c r="D13" s="349"/>
      <c r="E13" s="349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21" t="str">
        <f t="shared" si="0"/>
        <v/>
      </c>
      <c r="AU13" s="21" t="str">
        <f t="shared" si="1"/>
        <v/>
      </c>
    </row>
    <row r="14" spans="1:47" ht="12" customHeight="1">
      <c r="A14" s="40">
        <f>'S. Listesi'!E12</f>
        <v>9</v>
      </c>
      <c r="B14" s="41">
        <f>IF('S. Listesi'!F12=0," ",'S. Listesi'!F12)</f>
        <v>1</v>
      </c>
      <c r="C14" s="349" t="str">
        <f>IF('S. Listesi'!G12=0," ",'S. Listesi'!G12)</f>
        <v>İsim Soyisim</v>
      </c>
      <c r="D14" s="349"/>
      <c r="E14" s="349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21" t="str">
        <f t="shared" si="0"/>
        <v/>
      </c>
      <c r="AU14" s="21" t="str">
        <f t="shared" si="1"/>
        <v/>
      </c>
    </row>
    <row r="15" spans="1:47" ht="12" customHeight="1">
      <c r="A15" s="40">
        <f>'S. Listesi'!E13</f>
        <v>10</v>
      </c>
      <c r="B15" s="41">
        <f>IF('S. Listesi'!F13=0," ",'S. Listesi'!F13)</f>
        <v>1</v>
      </c>
      <c r="C15" s="349" t="str">
        <f>IF('S. Listesi'!G13=0," ",'S. Listesi'!G13)</f>
        <v>İsim Soyisim</v>
      </c>
      <c r="D15" s="349"/>
      <c r="E15" s="349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21" t="str">
        <f t="shared" si="0"/>
        <v/>
      </c>
      <c r="AU15" s="21" t="str">
        <f t="shared" si="1"/>
        <v/>
      </c>
    </row>
    <row r="16" spans="1:47" ht="12" customHeight="1">
      <c r="A16" s="40">
        <f>'S. Listesi'!E14</f>
        <v>11</v>
      </c>
      <c r="B16" s="41">
        <f>IF('S. Listesi'!F14=0," ",'S. Listesi'!F14)</f>
        <v>1</v>
      </c>
      <c r="C16" s="349" t="str">
        <f>IF('S. Listesi'!G14=0," ",'S. Listesi'!G14)</f>
        <v>İsim Soyisim</v>
      </c>
      <c r="D16" s="349"/>
      <c r="E16" s="349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21" t="str">
        <f t="shared" si="0"/>
        <v/>
      </c>
      <c r="AU16" s="21" t="str">
        <f t="shared" si="1"/>
        <v/>
      </c>
    </row>
    <row r="17" spans="1:47" ht="12" customHeight="1">
      <c r="A17" s="40">
        <f>'S. Listesi'!E15</f>
        <v>12</v>
      </c>
      <c r="B17" s="41">
        <f>IF('S. Listesi'!F15=0," ",'S. Listesi'!F15)</f>
        <v>1</v>
      </c>
      <c r="C17" s="349" t="str">
        <f>IF('S. Listesi'!G15=0," ",'S. Listesi'!G15)</f>
        <v>İsim Soyisim</v>
      </c>
      <c r="D17" s="349"/>
      <c r="E17" s="349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21" t="str">
        <f t="shared" si="0"/>
        <v/>
      </c>
      <c r="AU17" s="21" t="str">
        <f t="shared" si="1"/>
        <v/>
      </c>
    </row>
    <row r="18" spans="1:47" ht="12" customHeight="1">
      <c r="A18" s="40">
        <f>'S. Listesi'!E16</f>
        <v>13</v>
      </c>
      <c r="B18" s="41">
        <f>IF('S. Listesi'!F16=0," ",'S. Listesi'!F16)</f>
        <v>1</v>
      </c>
      <c r="C18" s="349" t="str">
        <f>IF('S. Listesi'!G16=0," ",'S. Listesi'!G16)</f>
        <v>İsim Soyisim</v>
      </c>
      <c r="D18" s="349"/>
      <c r="E18" s="349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21" t="str">
        <f t="shared" si="0"/>
        <v/>
      </c>
      <c r="AU18" s="21" t="str">
        <f t="shared" si="1"/>
        <v/>
      </c>
    </row>
    <row r="19" spans="1:47" ht="12" customHeight="1">
      <c r="A19" s="40">
        <f>'S. Listesi'!E17</f>
        <v>14</v>
      </c>
      <c r="B19" s="41">
        <f>IF('S. Listesi'!F17=0," ",'S. Listesi'!F17)</f>
        <v>1</v>
      </c>
      <c r="C19" s="349" t="str">
        <f>IF('S. Listesi'!G17=0," ",'S. Listesi'!G17)</f>
        <v>İsim Soyisim</v>
      </c>
      <c r="D19" s="349"/>
      <c r="E19" s="349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21" t="str">
        <f t="shared" si="0"/>
        <v/>
      </c>
      <c r="AU19" s="21" t="str">
        <f t="shared" si="1"/>
        <v/>
      </c>
    </row>
    <row r="20" spans="1:47" ht="12" customHeight="1">
      <c r="A20" s="40">
        <f>'S. Listesi'!E18</f>
        <v>15</v>
      </c>
      <c r="B20" s="41">
        <f>IF('S. Listesi'!F18=0," ",'S. Listesi'!F18)</f>
        <v>1</v>
      </c>
      <c r="C20" s="349" t="str">
        <f>IF('S. Listesi'!G18=0," ",'S. Listesi'!G18)</f>
        <v>İsim Soyisim</v>
      </c>
      <c r="D20" s="349"/>
      <c r="E20" s="349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21" t="str">
        <f t="shared" si="0"/>
        <v/>
      </c>
      <c r="AU20" s="21" t="str">
        <f t="shared" si="1"/>
        <v/>
      </c>
    </row>
    <row r="21" spans="1:47" ht="12" customHeight="1">
      <c r="A21" s="40">
        <f>'S. Listesi'!E19</f>
        <v>16</v>
      </c>
      <c r="B21" s="41">
        <f>IF('S. Listesi'!F19=0," ",'S. Listesi'!F19)</f>
        <v>1</v>
      </c>
      <c r="C21" s="349" t="str">
        <f>IF('S. Listesi'!G19=0," ",'S. Listesi'!G19)</f>
        <v>İsim Soyisim</v>
      </c>
      <c r="D21" s="349"/>
      <c r="E21" s="349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21" t="str">
        <f t="shared" si="0"/>
        <v/>
      </c>
      <c r="AU21" s="21" t="str">
        <f t="shared" si="1"/>
        <v/>
      </c>
    </row>
    <row r="22" spans="1:47" ht="12" customHeight="1">
      <c r="A22" s="40">
        <f>'S. Listesi'!E20</f>
        <v>17</v>
      </c>
      <c r="B22" s="41">
        <f>IF('S. Listesi'!F20=0," ",'S. Listesi'!F20)</f>
        <v>1</v>
      </c>
      <c r="C22" s="349" t="str">
        <f>IF('S. Listesi'!G20=0," ",'S. Listesi'!G20)</f>
        <v>İsim Soyisim</v>
      </c>
      <c r="D22" s="349"/>
      <c r="E22" s="349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21" t="str">
        <f t="shared" si="0"/>
        <v/>
      </c>
      <c r="AU22" s="21" t="str">
        <f t="shared" si="1"/>
        <v/>
      </c>
    </row>
    <row r="23" spans="1:47" ht="12" customHeight="1">
      <c r="A23" s="40">
        <f>'S. Listesi'!E21</f>
        <v>18</v>
      </c>
      <c r="B23" s="41">
        <f>IF('S. Listesi'!F21=0," ",'S. Listesi'!F21)</f>
        <v>1</v>
      </c>
      <c r="C23" s="349" t="str">
        <f>IF('S. Listesi'!G21=0," ",'S. Listesi'!G21)</f>
        <v>İsim Soyisim</v>
      </c>
      <c r="D23" s="349"/>
      <c r="E23" s="34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21" t="str">
        <f t="shared" si="0"/>
        <v/>
      </c>
      <c r="AU23" s="21" t="str">
        <f t="shared" si="1"/>
        <v/>
      </c>
    </row>
    <row r="24" spans="1:47" ht="12" customHeight="1">
      <c r="A24" s="40">
        <f>'S. Listesi'!E22</f>
        <v>19</v>
      </c>
      <c r="B24" s="41">
        <f>IF('S. Listesi'!F22=0," ",'S. Listesi'!F22)</f>
        <v>1</v>
      </c>
      <c r="C24" s="349" t="str">
        <f>IF('S. Listesi'!G22=0," ",'S. Listesi'!G22)</f>
        <v>İsim Soyisim</v>
      </c>
      <c r="D24" s="349"/>
      <c r="E24" s="349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21" t="str">
        <f t="shared" si="0"/>
        <v/>
      </c>
      <c r="AU24" s="21" t="str">
        <f t="shared" si="1"/>
        <v/>
      </c>
    </row>
    <row r="25" spans="1:47" ht="12" customHeight="1">
      <c r="A25" s="40">
        <f>'S. Listesi'!E23</f>
        <v>20</v>
      </c>
      <c r="B25" s="41">
        <f>IF('S. Listesi'!F23=0," ",'S. Listesi'!F23)</f>
        <v>1</v>
      </c>
      <c r="C25" s="349" t="str">
        <f>IF('S. Listesi'!G23=0," ",'S. Listesi'!G23)</f>
        <v>İsim Soyisim</v>
      </c>
      <c r="D25" s="349"/>
      <c r="E25" s="34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21" t="str">
        <f t="shared" si="0"/>
        <v/>
      </c>
      <c r="AU25" s="21" t="str">
        <f t="shared" si="1"/>
        <v/>
      </c>
    </row>
    <row r="26" spans="1:47" ht="12" customHeight="1">
      <c r="A26" s="40">
        <f>'S. Listesi'!E24</f>
        <v>21</v>
      </c>
      <c r="B26" s="41">
        <f>IF('S. Listesi'!F24=0," ",'S. Listesi'!F24)</f>
        <v>1</v>
      </c>
      <c r="C26" s="349" t="str">
        <f>IF('S. Listesi'!G24=0," ",'S. Listesi'!G24)</f>
        <v>İsim Soyisim</v>
      </c>
      <c r="D26" s="349"/>
      <c r="E26" s="349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21" t="str">
        <f t="shared" si="0"/>
        <v/>
      </c>
      <c r="AU26" s="21" t="str">
        <f t="shared" si="1"/>
        <v/>
      </c>
    </row>
    <row r="27" spans="1:47" ht="12" customHeight="1">
      <c r="A27" s="40">
        <f>'S. Listesi'!E25</f>
        <v>22</v>
      </c>
      <c r="B27" s="41">
        <f>IF('S. Listesi'!F25=0," ",'S. Listesi'!F25)</f>
        <v>1</v>
      </c>
      <c r="C27" s="349" t="str">
        <f>IF('S. Listesi'!G25=0," ",'S. Listesi'!G25)</f>
        <v>İsim Soyisim</v>
      </c>
      <c r="D27" s="349"/>
      <c r="E27" s="349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21" t="str">
        <f t="shared" si="0"/>
        <v/>
      </c>
      <c r="AU27" s="21" t="str">
        <f t="shared" si="1"/>
        <v/>
      </c>
    </row>
    <row r="28" spans="1:47" ht="12" customHeight="1">
      <c r="A28" s="40">
        <f>'S. Listesi'!E26</f>
        <v>23</v>
      </c>
      <c r="B28" s="41">
        <f>IF('S. Listesi'!F26=0," ",'S. Listesi'!F26)</f>
        <v>1</v>
      </c>
      <c r="C28" s="349" t="str">
        <f>IF('S. Listesi'!G26=0," ",'S. Listesi'!G26)</f>
        <v>İsim Soyisim</v>
      </c>
      <c r="D28" s="349"/>
      <c r="E28" s="349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21" t="str">
        <f t="shared" si="0"/>
        <v/>
      </c>
      <c r="AU28" s="21" t="str">
        <f t="shared" si="1"/>
        <v/>
      </c>
    </row>
    <row r="29" spans="1:47" ht="12" customHeight="1">
      <c r="A29" s="40">
        <f>'S. Listesi'!E27</f>
        <v>24</v>
      </c>
      <c r="B29" s="41">
        <f>IF('S. Listesi'!F27=0," ",'S. Listesi'!F27)</f>
        <v>1</v>
      </c>
      <c r="C29" s="346" t="str">
        <f>IF('S. Listesi'!G27=0," ",'S. Listesi'!G27)</f>
        <v>İsim Soyisim</v>
      </c>
      <c r="D29" s="347"/>
      <c r="E29" s="348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21" t="str">
        <f t="shared" si="0"/>
        <v/>
      </c>
      <c r="AU29" s="21" t="str">
        <f t="shared" si="1"/>
        <v/>
      </c>
    </row>
    <row r="30" spans="1:47" ht="12" customHeight="1">
      <c r="A30" s="40">
        <f>'S. Listesi'!E28</f>
        <v>25</v>
      </c>
      <c r="B30" s="41">
        <f>IF('S. Listesi'!F28=0," ",'S. Listesi'!F28)</f>
        <v>1</v>
      </c>
      <c r="C30" s="346" t="str">
        <f>IF('S. Listesi'!G28=0," ",'S. Listesi'!G28)</f>
        <v>İsim Soyisim</v>
      </c>
      <c r="D30" s="347"/>
      <c r="E30" s="348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21" t="str">
        <f t="shared" si="0"/>
        <v/>
      </c>
      <c r="AU30" s="21" t="str">
        <f t="shared" si="1"/>
        <v/>
      </c>
    </row>
    <row r="31" spans="1:47" ht="12" customHeight="1">
      <c r="A31" s="40">
        <f>'S. Listesi'!E29</f>
        <v>26</v>
      </c>
      <c r="B31" s="41">
        <f>IF('S. Listesi'!F29=0," ",'S. Listesi'!F29)</f>
        <v>1</v>
      </c>
      <c r="C31" s="346" t="str">
        <f>IF('S. Listesi'!G29=0," ",'S. Listesi'!G29)</f>
        <v>İsim Soyisim</v>
      </c>
      <c r="D31" s="347"/>
      <c r="E31" s="348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21" t="str">
        <f t="shared" si="0"/>
        <v/>
      </c>
      <c r="AU31" s="21" t="str">
        <f t="shared" si="1"/>
        <v/>
      </c>
    </row>
    <row r="32" spans="1:47" ht="12" customHeight="1">
      <c r="A32" s="40">
        <f>'S. Listesi'!E30</f>
        <v>27</v>
      </c>
      <c r="B32" s="41">
        <f>IF('S. Listesi'!F30=0," ",'S. Listesi'!F30)</f>
        <v>1</v>
      </c>
      <c r="C32" s="346" t="str">
        <f>IF('S. Listesi'!G30=0," ",'S. Listesi'!G30)</f>
        <v>İsim Soyisim</v>
      </c>
      <c r="D32" s="347"/>
      <c r="E32" s="348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21" t="str">
        <f t="shared" si="0"/>
        <v/>
      </c>
      <c r="AU32" s="21" t="str">
        <f t="shared" si="1"/>
        <v/>
      </c>
    </row>
    <row r="33" spans="1:47" ht="12" customHeight="1">
      <c r="A33" s="40">
        <f>'S. Listesi'!E31</f>
        <v>28</v>
      </c>
      <c r="B33" s="41">
        <f>IF('S. Listesi'!F31=0," ",'S. Listesi'!F31)</f>
        <v>1</v>
      </c>
      <c r="C33" s="346" t="str">
        <f>IF('S. Listesi'!G31=0," ",'S. Listesi'!G31)</f>
        <v>İsim Soyisim</v>
      </c>
      <c r="D33" s="347"/>
      <c r="E33" s="348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21" t="str">
        <f t="shared" si="0"/>
        <v/>
      </c>
      <c r="AU33" s="21" t="str">
        <f t="shared" si="1"/>
        <v/>
      </c>
    </row>
    <row r="34" spans="1:47" ht="12" customHeight="1">
      <c r="A34" s="40">
        <f>'S. Listesi'!E32</f>
        <v>29</v>
      </c>
      <c r="B34" s="41">
        <f>IF('S. Listesi'!F32=0," ",'S. Listesi'!F32)</f>
        <v>1</v>
      </c>
      <c r="C34" s="346" t="str">
        <f>IF('S. Listesi'!G32=0," ",'S. Listesi'!G32)</f>
        <v>İsim Soyisim</v>
      </c>
      <c r="D34" s="347"/>
      <c r="E34" s="348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21" t="str">
        <f t="shared" si="0"/>
        <v/>
      </c>
      <c r="AU34" s="21" t="str">
        <f t="shared" si="1"/>
        <v/>
      </c>
    </row>
    <row r="35" spans="1:47" ht="12" customHeight="1">
      <c r="A35" s="40">
        <f>'S. Listesi'!E33</f>
        <v>30</v>
      </c>
      <c r="B35" s="41">
        <f>IF('S. Listesi'!F33=0," ",'S. Listesi'!F33)</f>
        <v>1</v>
      </c>
      <c r="C35" s="346" t="str">
        <f>IF('S. Listesi'!G33=0," ",'S. Listesi'!G33)</f>
        <v>İsim Soyisim</v>
      </c>
      <c r="D35" s="347"/>
      <c r="E35" s="348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21" t="str">
        <f t="shared" si="0"/>
        <v/>
      </c>
      <c r="AU35" s="21" t="str">
        <f t="shared" si="1"/>
        <v/>
      </c>
    </row>
    <row r="36" spans="1:47" ht="12" customHeight="1">
      <c r="A36" s="40">
        <f>'S. Listesi'!E34</f>
        <v>31</v>
      </c>
      <c r="B36" s="41">
        <f>IF('S. Listesi'!F34=0," ",'S. Listesi'!F34)</f>
        <v>1</v>
      </c>
      <c r="C36" s="346" t="str">
        <f>IF('S. Listesi'!G34=0," ",'S. Listesi'!G34)</f>
        <v>İsim Soyisim</v>
      </c>
      <c r="D36" s="347"/>
      <c r="E36" s="348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21" t="str">
        <f t="shared" si="0"/>
        <v/>
      </c>
      <c r="AU36" s="21" t="str">
        <f t="shared" si="1"/>
        <v/>
      </c>
    </row>
    <row r="37" spans="1:47" ht="12" customHeight="1">
      <c r="A37" s="40">
        <f>'S. Listesi'!E35</f>
        <v>32</v>
      </c>
      <c r="B37" s="41">
        <f>IF('S. Listesi'!F35=0," ",'S. Listesi'!F35)</f>
        <v>1</v>
      </c>
      <c r="C37" s="346" t="str">
        <f>IF('S. Listesi'!G35=0," ",'S. Listesi'!G35)</f>
        <v>İsim Soyisim</v>
      </c>
      <c r="D37" s="347"/>
      <c r="E37" s="348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21" t="str">
        <f t="shared" si="0"/>
        <v/>
      </c>
      <c r="AU37" s="21" t="str">
        <f t="shared" si="1"/>
        <v/>
      </c>
    </row>
    <row r="38" spans="1:47" ht="12" customHeight="1">
      <c r="A38" s="40">
        <f>'S. Listesi'!E36</f>
        <v>33</v>
      </c>
      <c r="B38" s="41">
        <f>IF('S. Listesi'!F36=0," ",'S. Listesi'!F36)</f>
        <v>1</v>
      </c>
      <c r="C38" s="346" t="str">
        <f>IF('S. Listesi'!G36=0," ",'S. Listesi'!G36)</f>
        <v>İsim Soyisim</v>
      </c>
      <c r="D38" s="347"/>
      <c r="E38" s="348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21" t="str">
        <f t="shared" si="0"/>
        <v/>
      </c>
      <c r="AU38" s="21" t="str">
        <f t="shared" si="1"/>
        <v/>
      </c>
    </row>
    <row r="39" spans="1:47" ht="12" customHeight="1">
      <c r="A39" s="40">
        <f>'S. Listesi'!E37</f>
        <v>34</v>
      </c>
      <c r="B39" s="41">
        <f>IF('S. Listesi'!F37=0," ",'S. Listesi'!F37)</f>
        <v>1</v>
      </c>
      <c r="C39" s="346" t="str">
        <f>IF('S. Listesi'!G37=0," ",'S. Listesi'!G37)</f>
        <v>İsim Soyisim</v>
      </c>
      <c r="D39" s="347"/>
      <c r="E39" s="348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21" t="str">
        <f t="shared" si="0"/>
        <v/>
      </c>
      <c r="AU39" s="21" t="str">
        <f t="shared" si="1"/>
        <v/>
      </c>
    </row>
    <row r="40" spans="1:47" ht="12" customHeight="1">
      <c r="A40" s="40">
        <f>'S. Listesi'!E38</f>
        <v>35</v>
      </c>
      <c r="B40" s="41">
        <f>IF('S. Listesi'!F38=0," ",'S. Listesi'!F38)</f>
        <v>1</v>
      </c>
      <c r="C40" s="346" t="str">
        <f>IF('S. Listesi'!G38=0," ",'S. Listesi'!G38)</f>
        <v>İsim Soyisim</v>
      </c>
      <c r="D40" s="347"/>
      <c r="E40" s="348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21" t="str">
        <f t="shared" si="0"/>
        <v/>
      </c>
      <c r="AU40" s="21" t="str">
        <f t="shared" si="1"/>
        <v/>
      </c>
    </row>
    <row r="41" spans="1:47" ht="12" customHeight="1">
      <c r="A41" s="40" t="str">
        <f>'S. Listesi'!E39</f>
        <v/>
      </c>
      <c r="B41" s="41" t="str">
        <f>IF('S. Listesi'!F39=0," ",'S. Listesi'!F39)</f>
        <v/>
      </c>
      <c r="C41" s="346" t="str">
        <f>IF('S. Listesi'!G39=0," ",'S. Listesi'!G39)</f>
        <v/>
      </c>
      <c r="D41" s="347"/>
      <c r="E41" s="348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21" t="str">
        <f t="shared" si="0"/>
        <v/>
      </c>
      <c r="AU41" s="21" t="str">
        <f t="shared" si="1"/>
        <v/>
      </c>
    </row>
    <row r="42" spans="1:47" ht="12" customHeight="1">
      <c r="A42" s="40" t="str">
        <f>'S. Listesi'!E40</f>
        <v/>
      </c>
      <c r="B42" s="41" t="str">
        <f>IF('S. Listesi'!F40=0," ",'S. Listesi'!F40)</f>
        <v/>
      </c>
      <c r="C42" s="346" t="str">
        <f>IF('S. Listesi'!G40=0," ",'S. Listesi'!G40)</f>
        <v/>
      </c>
      <c r="D42" s="347"/>
      <c r="E42" s="348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21" t="str">
        <f t="shared" si="0"/>
        <v/>
      </c>
      <c r="AU42" s="21" t="str">
        <f t="shared" si="1"/>
        <v/>
      </c>
    </row>
    <row r="43" spans="1:47" ht="12" customHeight="1">
      <c r="A43" s="40" t="str">
        <f>'S. Listesi'!E41</f>
        <v/>
      </c>
      <c r="B43" s="41" t="str">
        <f>IF('S. Listesi'!F41=0," ",'S. Listesi'!F41)</f>
        <v/>
      </c>
      <c r="C43" s="346" t="str">
        <f>IF('S. Listesi'!G41=0," ",'S. Listesi'!G41)</f>
        <v/>
      </c>
      <c r="D43" s="347"/>
      <c r="E43" s="348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21" t="str">
        <f t="shared" si="0"/>
        <v/>
      </c>
      <c r="AU43" s="21" t="str">
        <f t="shared" si="1"/>
        <v/>
      </c>
    </row>
    <row r="44" spans="1:47" ht="12" customHeight="1">
      <c r="A44" s="40" t="str">
        <f>'S. Listesi'!E42</f>
        <v/>
      </c>
      <c r="B44" s="41" t="str">
        <f>IF('S. Listesi'!F42=0," ",'S. Listesi'!F42)</f>
        <v/>
      </c>
      <c r="C44" s="346" t="str">
        <f>IF('S. Listesi'!G42=0," ",'S. Listesi'!G42)</f>
        <v/>
      </c>
      <c r="D44" s="347"/>
      <c r="E44" s="348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21" t="str">
        <f t="shared" si="0"/>
        <v/>
      </c>
      <c r="AU44" s="21" t="str">
        <f t="shared" si="1"/>
        <v/>
      </c>
    </row>
    <row r="45" spans="1:47">
      <c r="A45" s="40" t="str">
        <f>'S. Listesi'!E43</f>
        <v/>
      </c>
      <c r="B45" s="41" t="str">
        <f>IF('S. Listesi'!F43=0," ",'S. Listesi'!F43)</f>
        <v/>
      </c>
      <c r="C45" s="346" t="str">
        <f>IF('S. Listesi'!G43=0," ",'S. Listesi'!G43)</f>
        <v/>
      </c>
      <c r="D45" s="347"/>
      <c r="E45" s="348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21" t="str">
        <f t="shared" si="0"/>
        <v/>
      </c>
      <c r="AU45" s="21" t="str">
        <f t="shared" si="1"/>
        <v/>
      </c>
    </row>
    <row r="46" spans="1:47" ht="39.75" customHeight="1">
      <c r="A46" s="368" t="s">
        <v>20</v>
      </c>
      <c r="B46" s="369"/>
      <c r="C46" s="369"/>
      <c r="D46" s="369"/>
      <c r="E46" s="370"/>
      <c r="F46" s="19" t="str">
        <f>F5</f>
        <v/>
      </c>
      <c r="G46" s="19" t="str">
        <f t="shared" ref="G46:AS46" si="2">G5</f>
        <v/>
      </c>
      <c r="H46" s="19" t="str">
        <f t="shared" si="2"/>
        <v/>
      </c>
      <c r="I46" s="19" t="str">
        <f t="shared" si="2"/>
        <v/>
      </c>
      <c r="J46" s="19" t="str">
        <f t="shared" si="2"/>
        <v/>
      </c>
      <c r="K46" s="19" t="str">
        <f t="shared" si="2"/>
        <v/>
      </c>
      <c r="L46" s="19" t="str">
        <f t="shared" si="2"/>
        <v/>
      </c>
      <c r="M46" s="19" t="str">
        <f t="shared" si="2"/>
        <v/>
      </c>
      <c r="N46" s="19" t="str">
        <f t="shared" si="2"/>
        <v/>
      </c>
      <c r="O46" s="19" t="str">
        <f t="shared" si="2"/>
        <v/>
      </c>
      <c r="P46" s="19" t="str">
        <f t="shared" si="2"/>
        <v/>
      </c>
      <c r="Q46" s="19" t="str">
        <f t="shared" si="2"/>
        <v/>
      </c>
      <c r="R46" s="19" t="str">
        <f t="shared" si="2"/>
        <v/>
      </c>
      <c r="S46" s="19" t="str">
        <f t="shared" si="2"/>
        <v/>
      </c>
      <c r="T46" s="19" t="str">
        <f t="shared" si="2"/>
        <v/>
      </c>
      <c r="U46" s="19" t="str">
        <f t="shared" si="2"/>
        <v/>
      </c>
      <c r="V46" s="19" t="str">
        <f t="shared" si="2"/>
        <v/>
      </c>
      <c r="W46" s="19" t="str">
        <f t="shared" si="2"/>
        <v/>
      </c>
      <c r="X46" s="19" t="str">
        <f t="shared" si="2"/>
        <v/>
      </c>
      <c r="Y46" s="19" t="str">
        <f t="shared" si="2"/>
        <v/>
      </c>
      <c r="Z46" s="19" t="str">
        <f t="shared" si="2"/>
        <v/>
      </c>
      <c r="AA46" s="19" t="str">
        <f t="shared" si="2"/>
        <v/>
      </c>
      <c r="AB46" s="19" t="str">
        <f t="shared" si="2"/>
        <v/>
      </c>
      <c r="AC46" s="19" t="str">
        <f t="shared" si="2"/>
        <v/>
      </c>
      <c r="AD46" s="19" t="str">
        <f t="shared" si="2"/>
        <v/>
      </c>
      <c r="AE46" s="19" t="str">
        <f t="shared" si="2"/>
        <v/>
      </c>
      <c r="AF46" s="19" t="str">
        <f t="shared" si="2"/>
        <v/>
      </c>
      <c r="AG46" s="19" t="str">
        <f t="shared" si="2"/>
        <v/>
      </c>
      <c r="AH46" s="19" t="str">
        <f t="shared" si="2"/>
        <v/>
      </c>
      <c r="AI46" s="19" t="str">
        <f t="shared" si="2"/>
        <v/>
      </c>
      <c r="AJ46" s="19" t="str">
        <f t="shared" si="2"/>
        <v/>
      </c>
      <c r="AK46" s="19" t="str">
        <f t="shared" si="2"/>
        <v/>
      </c>
      <c r="AL46" s="19" t="str">
        <f t="shared" si="2"/>
        <v/>
      </c>
      <c r="AM46" s="19" t="str">
        <f t="shared" si="2"/>
        <v/>
      </c>
      <c r="AN46" s="19" t="str">
        <f t="shared" si="2"/>
        <v/>
      </c>
      <c r="AO46" s="19" t="str">
        <f t="shared" si="2"/>
        <v/>
      </c>
      <c r="AP46" s="19" t="str">
        <f t="shared" si="2"/>
        <v/>
      </c>
      <c r="AQ46" s="19" t="str">
        <f t="shared" si="2"/>
        <v/>
      </c>
      <c r="AR46" s="19" t="str">
        <f t="shared" si="2"/>
        <v/>
      </c>
      <c r="AS46" s="19" t="str">
        <f t="shared" si="2"/>
        <v/>
      </c>
      <c r="AT46" s="16"/>
      <c r="AU46" s="16"/>
    </row>
    <row r="47" spans="1:47" ht="19.5" customHeight="1">
      <c r="A47" s="382" t="s">
        <v>30</v>
      </c>
      <c r="B47" s="382"/>
      <c r="C47" s="382"/>
      <c r="D47" s="382"/>
      <c r="E47" s="382"/>
      <c r="F47" s="5" t="str">
        <f t="shared" ref="F47:AS47" si="3">IF(COUNTBLANK(F6:F45)=ROWS(F6:F45)," ",SUM(F6:F45))</f>
        <v/>
      </c>
      <c r="G47" s="5" t="str">
        <f t="shared" si="3"/>
        <v/>
      </c>
      <c r="H47" s="5" t="str">
        <f t="shared" si="3"/>
        <v/>
      </c>
      <c r="I47" s="5" t="str">
        <f t="shared" si="3"/>
        <v/>
      </c>
      <c r="J47" s="5" t="str">
        <f t="shared" si="3"/>
        <v/>
      </c>
      <c r="K47" s="5" t="str">
        <f t="shared" si="3"/>
        <v/>
      </c>
      <c r="L47" s="5" t="str">
        <f t="shared" si="3"/>
        <v/>
      </c>
      <c r="M47" s="5" t="str">
        <f t="shared" si="3"/>
        <v/>
      </c>
      <c r="N47" s="5" t="str">
        <f t="shared" si="3"/>
        <v/>
      </c>
      <c r="O47" s="5" t="str">
        <f t="shared" si="3"/>
        <v/>
      </c>
      <c r="P47" s="5" t="str">
        <f t="shared" si="3"/>
        <v/>
      </c>
      <c r="Q47" s="5" t="str">
        <f t="shared" si="3"/>
        <v/>
      </c>
      <c r="R47" s="5" t="str">
        <f t="shared" si="3"/>
        <v/>
      </c>
      <c r="S47" s="5" t="str">
        <f t="shared" si="3"/>
        <v/>
      </c>
      <c r="T47" s="5" t="str">
        <f t="shared" si="3"/>
        <v/>
      </c>
      <c r="U47" s="5" t="str">
        <f t="shared" si="3"/>
        <v/>
      </c>
      <c r="V47" s="5" t="str">
        <f t="shared" si="3"/>
        <v/>
      </c>
      <c r="W47" s="5" t="str">
        <f t="shared" si="3"/>
        <v/>
      </c>
      <c r="X47" s="5" t="str">
        <f t="shared" si="3"/>
        <v/>
      </c>
      <c r="Y47" s="5" t="str">
        <f t="shared" si="3"/>
        <v/>
      </c>
      <c r="Z47" s="5" t="str">
        <f t="shared" si="3"/>
        <v/>
      </c>
      <c r="AA47" s="5" t="str">
        <f t="shared" si="3"/>
        <v/>
      </c>
      <c r="AB47" s="5" t="str">
        <f t="shared" si="3"/>
        <v/>
      </c>
      <c r="AC47" s="5" t="str">
        <f t="shared" si="3"/>
        <v/>
      </c>
      <c r="AD47" s="5" t="str">
        <f t="shared" si="3"/>
        <v/>
      </c>
      <c r="AE47" s="5" t="str">
        <f t="shared" si="3"/>
        <v/>
      </c>
      <c r="AF47" s="5" t="str">
        <f t="shared" si="3"/>
        <v/>
      </c>
      <c r="AG47" s="5" t="str">
        <f t="shared" si="3"/>
        <v/>
      </c>
      <c r="AH47" s="5" t="str">
        <f t="shared" si="3"/>
        <v/>
      </c>
      <c r="AI47" s="5" t="str">
        <f t="shared" si="3"/>
        <v/>
      </c>
      <c r="AJ47" s="5" t="str">
        <f t="shared" si="3"/>
        <v/>
      </c>
      <c r="AK47" s="5" t="str">
        <f t="shared" si="3"/>
        <v/>
      </c>
      <c r="AL47" s="5" t="str">
        <f t="shared" si="3"/>
        <v/>
      </c>
      <c r="AM47" s="5" t="str">
        <f t="shared" si="3"/>
        <v/>
      </c>
      <c r="AN47" s="5" t="str">
        <f t="shared" si="3"/>
        <v/>
      </c>
      <c r="AO47" s="5" t="str">
        <f t="shared" si="3"/>
        <v/>
      </c>
      <c r="AP47" s="5" t="str">
        <f t="shared" si="3"/>
        <v/>
      </c>
      <c r="AQ47" s="5" t="str">
        <f t="shared" si="3"/>
        <v/>
      </c>
      <c r="AR47" s="5" t="str">
        <f t="shared" si="3"/>
        <v/>
      </c>
      <c r="AS47" s="5" t="str">
        <f t="shared" si="3"/>
        <v/>
      </c>
      <c r="AT47" s="8"/>
      <c r="AU47" s="6"/>
    </row>
    <row r="48" spans="1:47" ht="25.5" customHeight="1">
      <c r="A48" s="365" t="s">
        <v>47</v>
      </c>
      <c r="B48" s="365"/>
      <c r="C48" s="365"/>
      <c r="D48" s="365"/>
      <c r="E48" s="365"/>
      <c r="F48" s="54" t="str">
        <f t="shared" ref="F48:AS48" si="4">IF(COUNTBLANK(F6:F45)=ROWS(F6:F45)," ",AVERAGE(F6:F45))</f>
        <v/>
      </c>
      <c r="G48" s="54" t="str">
        <f t="shared" si="4"/>
        <v/>
      </c>
      <c r="H48" s="54" t="str">
        <f t="shared" si="4"/>
        <v/>
      </c>
      <c r="I48" s="54" t="str">
        <f t="shared" si="4"/>
        <v/>
      </c>
      <c r="J48" s="54" t="str">
        <f t="shared" si="4"/>
        <v/>
      </c>
      <c r="K48" s="54" t="str">
        <f t="shared" si="4"/>
        <v/>
      </c>
      <c r="L48" s="54" t="str">
        <f t="shared" si="4"/>
        <v/>
      </c>
      <c r="M48" s="54" t="str">
        <f t="shared" si="4"/>
        <v/>
      </c>
      <c r="N48" s="54" t="str">
        <f t="shared" si="4"/>
        <v/>
      </c>
      <c r="O48" s="54" t="str">
        <f t="shared" si="4"/>
        <v/>
      </c>
      <c r="P48" s="54" t="str">
        <f t="shared" si="4"/>
        <v/>
      </c>
      <c r="Q48" s="54" t="str">
        <f t="shared" si="4"/>
        <v/>
      </c>
      <c r="R48" s="54" t="str">
        <f t="shared" si="4"/>
        <v/>
      </c>
      <c r="S48" s="54" t="str">
        <f t="shared" si="4"/>
        <v/>
      </c>
      <c r="T48" s="54" t="str">
        <f t="shared" si="4"/>
        <v/>
      </c>
      <c r="U48" s="54" t="str">
        <f t="shared" si="4"/>
        <v/>
      </c>
      <c r="V48" s="54" t="str">
        <f t="shared" si="4"/>
        <v/>
      </c>
      <c r="W48" s="54" t="str">
        <f t="shared" si="4"/>
        <v/>
      </c>
      <c r="X48" s="54" t="str">
        <f t="shared" si="4"/>
        <v/>
      </c>
      <c r="Y48" s="54" t="str">
        <f t="shared" si="4"/>
        <v/>
      </c>
      <c r="Z48" s="54" t="str">
        <f t="shared" si="4"/>
        <v/>
      </c>
      <c r="AA48" s="54" t="str">
        <f t="shared" si="4"/>
        <v/>
      </c>
      <c r="AB48" s="54" t="str">
        <f t="shared" si="4"/>
        <v/>
      </c>
      <c r="AC48" s="54" t="str">
        <f t="shared" si="4"/>
        <v/>
      </c>
      <c r="AD48" s="54" t="str">
        <f t="shared" si="4"/>
        <v/>
      </c>
      <c r="AE48" s="54" t="str">
        <f t="shared" si="4"/>
        <v/>
      </c>
      <c r="AF48" s="54" t="str">
        <f t="shared" si="4"/>
        <v/>
      </c>
      <c r="AG48" s="54" t="str">
        <f t="shared" si="4"/>
        <v/>
      </c>
      <c r="AH48" s="54" t="str">
        <f t="shared" si="4"/>
        <v/>
      </c>
      <c r="AI48" s="54" t="str">
        <f t="shared" si="4"/>
        <v/>
      </c>
      <c r="AJ48" s="54" t="str">
        <f t="shared" si="4"/>
        <v/>
      </c>
      <c r="AK48" s="54" t="str">
        <f t="shared" si="4"/>
        <v/>
      </c>
      <c r="AL48" s="54" t="str">
        <f t="shared" si="4"/>
        <v/>
      </c>
      <c r="AM48" s="54" t="str">
        <f t="shared" si="4"/>
        <v/>
      </c>
      <c r="AN48" s="54" t="str">
        <f t="shared" si="4"/>
        <v/>
      </c>
      <c r="AO48" s="54" t="str">
        <f t="shared" si="4"/>
        <v/>
      </c>
      <c r="AP48" s="54" t="str">
        <f t="shared" si="4"/>
        <v/>
      </c>
      <c r="AQ48" s="54" t="str">
        <f t="shared" si="4"/>
        <v/>
      </c>
      <c r="AR48" s="54" t="str">
        <f t="shared" si="4"/>
        <v/>
      </c>
      <c r="AS48" s="54" t="str">
        <f t="shared" si="4"/>
        <v/>
      </c>
      <c r="AT48" s="9" t="str">
        <f>IF(COUNTIF(AT6:AT45," ")=ROWS(AT6:AT45)," ",AVERAGE(AT6:AT45))</f>
        <v/>
      </c>
      <c r="AU48" s="9" t="str">
        <f>IF(COUNTIF(AU6:AU45," ")=ROWS(AU6:AU45)," ",AVERAGE(AU6:AU45))</f>
        <v/>
      </c>
    </row>
    <row r="49" spans="1:47" ht="21" customHeight="1">
      <c r="A49" s="365" t="s">
        <v>32</v>
      </c>
      <c r="B49" s="365"/>
      <c r="C49" s="365"/>
      <c r="D49" s="365"/>
      <c r="E49" s="365"/>
      <c r="F49" s="55" t="str">
        <f t="shared" ref="F49:AS49" si="5">IF(COUNTBLANK(F6:F45)=ROWS(F6:F45)," ",IF(COUNTIF(F6:F45,F4)=0,"YOK",COUNTIF(F6:F45,F4)))</f>
        <v/>
      </c>
      <c r="G49" s="55" t="str">
        <f t="shared" si="5"/>
        <v/>
      </c>
      <c r="H49" s="55" t="str">
        <f t="shared" si="5"/>
        <v/>
      </c>
      <c r="I49" s="55" t="str">
        <f t="shared" si="5"/>
        <v/>
      </c>
      <c r="J49" s="55" t="str">
        <f t="shared" si="5"/>
        <v/>
      </c>
      <c r="K49" s="55" t="str">
        <f t="shared" si="5"/>
        <v/>
      </c>
      <c r="L49" s="55" t="str">
        <f t="shared" si="5"/>
        <v/>
      </c>
      <c r="M49" s="55" t="str">
        <f t="shared" si="5"/>
        <v/>
      </c>
      <c r="N49" s="55" t="str">
        <f t="shared" si="5"/>
        <v/>
      </c>
      <c r="O49" s="55" t="str">
        <f t="shared" si="5"/>
        <v/>
      </c>
      <c r="P49" s="55" t="str">
        <f t="shared" si="5"/>
        <v/>
      </c>
      <c r="Q49" s="55" t="str">
        <f t="shared" si="5"/>
        <v/>
      </c>
      <c r="R49" s="55" t="str">
        <f t="shared" si="5"/>
        <v/>
      </c>
      <c r="S49" s="55" t="str">
        <f t="shared" si="5"/>
        <v/>
      </c>
      <c r="T49" s="55" t="str">
        <f t="shared" si="5"/>
        <v/>
      </c>
      <c r="U49" s="55" t="str">
        <f t="shared" si="5"/>
        <v/>
      </c>
      <c r="V49" s="55" t="str">
        <f t="shared" si="5"/>
        <v/>
      </c>
      <c r="W49" s="55" t="str">
        <f t="shared" si="5"/>
        <v/>
      </c>
      <c r="X49" s="55" t="str">
        <f t="shared" si="5"/>
        <v/>
      </c>
      <c r="Y49" s="55" t="str">
        <f t="shared" si="5"/>
        <v/>
      </c>
      <c r="Z49" s="55" t="str">
        <f t="shared" si="5"/>
        <v/>
      </c>
      <c r="AA49" s="55" t="str">
        <f t="shared" si="5"/>
        <v/>
      </c>
      <c r="AB49" s="55" t="str">
        <f t="shared" si="5"/>
        <v/>
      </c>
      <c r="AC49" s="55" t="str">
        <f t="shared" si="5"/>
        <v/>
      </c>
      <c r="AD49" s="55" t="str">
        <f t="shared" si="5"/>
        <v/>
      </c>
      <c r="AE49" s="55" t="str">
        <f t="shared" si="5"/>
        <v/>
      </c>
      <c r="AF49" s="55" t="str">
        <f t="shared" si="5"/>
        <v/>
      </c>
      <c r="AG49" s="55" t="str">
        <f t="shared" si="5"/>
        <v/>
      </c>
      <c r="AH49" s="55" t="str">
        <f t="shared" si="5"/>
        <v/>
      </c>
      <c r="AI49" s="55" t="str">
        <f t="shared" si="5"/>
        <v/>
      </c>
      <c r="AJ49" s="55" t="str">
        <f t="shared" si="5"/>
        <v/>
      </c>
      <c r="AK49" s="55" t="str">
        <f t="shared" si="5"/>
        <v/>
      </c>
      <c r="AL49" s="55" t="str">
        <f t="shared" si="5"/>
        <v/>
      </c>
      <c r="AM49" s="55" t="str">
        <f t="shared" si="5"/>
        <v/>
      </c>
      <c r="AN49" s="55" t="str">
        <f t="shared" si="5"/>
        <v/>
      </c>
      <c r="AO49" s="55" t="str">
        <f t="shared" si="5"/>
        <v/>
      </c>
      <c r="AP49" s="55" t="str">
        <f t="shared" si="5"/>
        <v/>
      </c>
      <c r="AQ49" s="55" t="str">
        <f t="shared" si="5"/>
        <v/>
      </c>
      <c r="AR49" s="55" t="str">
        <f t="shared" si="5"/>
        <v/>
      </c>
      <c r="AS49" s="55" t="str">
        <f t="shared" si="5"/>
        <v/>
      </c>
      <c r="AT49" s="9"/>
      <c r="AU49" s="7"/>
    </row>
    <row r="50" spans="1:47" ht="29.25" customHeight="1">
      <c r="A50" s="365" t="s">
        <v>34</v>
      </c>
      <c r="B50" s="365"/>
      <c r="C50" s="365"/>
      <c r="D50" s="365"/>
      <c r="E50" s="365"/>
      <c r="F50" s="56" t="str">
        <f t="shared" ref="F50:AS50" si="6">IF(COUNTBLANK(F6:F45)=ROWS(F6:F45)," ",IF(F49="YOK",0,100*F49/COUNTA(F6:F45)))</f>
        <v/>
      </c>
      <c r="G50" s="56" t="str">
        <f t="shared" si="6"/>
        <v/>
      </c>
      <c r="H50" s="56" t="str">
        <f t="shared" si="6"/>
        <v/>
      </c>
      <c r="I50" s="56" t="str">
        <f t="shared" si="6"/>
        <v/>
      </c>
      <c r="J50" s="56" t="str">
        <f t="shared" si="6"/>
        <v/>
      </c>
      <c r="K50" s="56" t="str">
        <f t="shared" si="6"/>
        <v/>
      </c>
      <c r="L50" s="56" t="str">
        <f t="shared" si="6"/>
        <v/>
      </c>
      <c r="M50" s="56" t="str">
        <f t="shared" si="6"/>
        <v/>
      </c>
      <c r="N50" s="56" t="str">
        <f t="shared" si="6"/>
        <v/>
      </c>
      <c r="O50" s="56" t="str">
        <f t="shared" si="6"/>
        <v/>
      </c>
      <c r="P50" s="56" t="str">
        <f t="shared" si="6"/>
        <v/>
      </c>
      <c r="Q50" s="56" t="str">
        <f t="shared" si="6"/>
        <v/>
      </c>
      <c r="R50" s="56" t="str">
        <f t="shared" si="6"/>
        <v/>
      </c>
      <c r="S50" s="56" t="str">
        <f t="shared" si="6"/>
        <v/>
      </c>
      <c r="T50" s="56" t="str">
        <f t="shared" si="6"/>
        <v/>
      </c>
      <c r="U50" s="56" t="str">
        <f t="shared" si="6"/>
        <v/>
      </c>
      <c r="V50" s="56" t="str">
        <f t="shared" si="6"/>
        <v/>
      </c>
      <c r="W50" s="56" t="str">
        <f t="shared" si="6"/>
        <v/>
      </c>
      <c r="X50" s="56" t="str">
        <f t="shared" si="6"/>
        <v/>
      </c>
      <c r="Y50" s="56" t="str">
        <f t="shared" si="6"/>
        <v/>
      </c>
      <c r="Z50" s="56" t="str">
        <f t="shared" si="6"/>
        <v/>
      </c>
      <c r="AA50" s="56" t="str">
        <f t="shared" si="6"/>
        <v/>
      </c>
      <c r="AB50" s="56" t="str">
        <f t="shared" si="6"/>
        <v/>
      </c>
      <c r="AC50" s="56" t="str">
        <f t="shared" si="6"/>
        <v/>
      </c>
      <c r="AD50" s="56" t="str">
        <f t="shared" si="6"/>
        <v/>
      </c>
      <c r="AE50" s="56" t="str">
        <f t="shared" si="6"/>
        <v/>
      </c>
      <c r="AF50" s="56" t="str">
        <f t="shared" si="6"/>
        <v/>
      </c>
      <c r="AG50" s="56" t="str">
        <f t="shared" si="6"/>
        <v/>
      </c>
      <c r="AH50" s="56" t="str">
        <f t="shared" si="6"/>
        <v/>
      </c>
      <c r="AI50" s="56" t="str">
        <f t="shared" si="6"/>
        <v/>
      </c>
      <c r="AJ50" s="56" t="str">
        <f t="shared" si="6"/>
        <v/>
      </c>
      <c r="AK50" s="56" t="str">
        <f t="shared" si="6"/>
        <v/>
      </c>
      <c r="AL50" s="56" t="str">
        <f t="shared" si="6"/>
        <v/>
      </c>
      <c r="AM50" s="56" t="str">
        <f t="shared" si="6"/>
        <v/>
      </c>
      <c r="AN50" s="56" t="str">
        <f t="shared" si="6"/>
        <v/>
      </c>
      <c r="AO50" s="56" t="str">
        <f t="shared" si="6"/>
        <v/>
      </c>
      <c r="AP50" s="56" t="str">
        <f t="shared" si="6"/>
        <v/>
      </c>
      <c r="AQ50" s="56" t="str">
        <f t="shared" si="6"/>
        <v/>
      </c>
      <c r="AR50" s="56" t="str">
        <f t="shared" si="6"/>
        <v/>
      </c>
      <c r="AS50" s="56" t="str">
        <f t="shared" si="6"/>
        <v/>
      </c>
      <c r="AT50" s="380"/>
      <c r="AU50" s="381"/>
    </row>
    <row r="51" spans="1:47" ht="10.5" customHeight="1">
      <c r="A51" s="365"/>
      <c r="B51" s="365"/>
      <c r="C51" s="365"/>
      <c r="D51" s="365"/>
      <c r="E51" s="365"/>
      <c r="F51" s="57" t="str">
        <f>IF(F50&lt;&gt;" ","%"," ")</f>
        <v/>
      </c>
      <c r="G51" s="57" t="str">
        <f t="shared" ref="G51:AS51" si="7">IF(G50&lt;&gt;" ","%"," ")</f>
        <v/>
      </c>
      <c r="H51" s="57" t="str">
        <f t="shared" si="7"/>
        <v/>
      </c>
      <c r="I51" s="57" t="str">
        <f t="shared" si="7"/>
        <v/>
      </c>
      <c r="J51" s="57" t="str">
        <f t="shared" si="7"/>
        <v/>
      </c>
      <c r="K51" s="57" t="str">
        <f t="shared" si="7"/>
        <v/>
      </c>
      <c r="L51" s="57" t="str">
        <f t="shared" si="7"/>
        <v/>
      </c>
      <c r="M51" s="57" t="str">
        <f t="shared" si="7"/>
        <v/>
      </c>
      <c r="N51" s="57" t="str">
        <f t="shared" si="7"/>
        <v/>
      </c>
      <c r="O51" s="57" t="str">
        <f t="shared" si="7"/>
        <v/>
      </c>
      <c r="P51" s="57" t="str">
        <f t="shared" si="7"/>
        <v/>
      </c>
      <c r="Q51" s="57" t="str">
        <f t="shared" si="7"/>
        <v/>
      </c>
      <c r="R51" s="57" t="str">
        <f t="shared" si="7"/>
        <v/>
      </c>
      <c r="S51" s="57" t="str">
        <f t="shared" si="7"/>
        <v/>
      </c>
      <c r="T51" s="57" t="str">
        <f t="shared" si="7"/>
        <v/>
      </c>
      <c r="U51" s="57" t="str">
        <f t="shared" si="7"/>
        <v/>
      </c>
      <c r="V51" s="57" t="str">
        <f t="shared" si="7"/>
        <v/>
      </c>
      <c r="W51" s="57" t="str">
        <f t="shared" si="7"/>
        <v/>
      </c>
      <c r="X51" s="57" t="str">
        <f t="shared" si="7"/>
        <v/>
      </c>
      <c r="Y51" s="57" t="str">
        <f t="shared" si="7"/>
        <v/>
      </c>
      <c r="Z51" s="57" t="str">
        <f t="shared" si="7"/>
        <v/>
      </c>
      <c r="AA51" s="57" t="str">
        <f t="shared" si="7"/>
        <v/>
      </c>
      <c r="AB51" s="57" t="str">
        <f t="shared" si="7"/>
        <v/>
      </c>
      <c r="AC51" s="57" t="str">
        <f t="shared" si="7"/>
        <v/>
      </c>
      <c r="AD51" s="57" t="str">
        <f t="shared" si="7"/>
        <v/>
      </c>
      <c r="AE51" s="57" t="str">
        <f t="shared" si="7"/>
        <v/>
      </c>
      <c r="AF51" s="57" t="str">
        <f t="shared" si="7"/>
        <v/>
      </c>
      <c r="AG51" s="57" t="str">
        <f t="shared" si="7"/>
        <v/>
      </c>
      <c r="AH51" s="57" t="str">
        <f t="shared" si="7"/>
        <v/>
      </c>
      <c r="AI51" s="57" t="str">
        <f t="shared" si="7"/>
        <v/>
      </c>
      <c r="AJ51" s="57" t="str">
        <f t="shared" si="7"/>
        <v/>
      </c>
      <c r="AK51" s="57" t="str">
        <f t="shared" si="7"/>
        <v/>
      </c>
      <c r="AL51" s="57" t="str">
        <f t="shared" si="7"/>
        <v/>
      </c>
      <c r="AM51" s="57" t="str">
        <f t="shared" si="7"/>
        <v/>
      </c>
      <c r="AN51" s="57" t="str">
        <f t="shared" si="7"/>
        <v/>
      </c>
      <c r="AO51" s="57" t="str">
        <f t="shared" si="7"/>
        <v/>
      </c>
      <c r="AP51" s="57" t="str">
        <f t="shared" si="7"/>
        <v/>
      </c>
      <c r="AQ51" s="57" t="str">
        <f t="shared" si="7"/>
        <v/>
      </c>
      <c r="AR51" s="57" t="str">
        <f t="shared" si="7"/>
        <v/>
      </c>
      <c r="AS51" s="57" t="str">
        <f t="shared" si="7"/>
        <v/>
      </c>
      <c r="AT51" s="380"/>
      <c r="AU51" s="381"/>
    </row>
    <row r="52" spans="1:47" ht="21.75" customHeight="1">
      <c r="A52" s="365" t="s">
        <v>33</v>
      </c>
      <c r="B52" s="365"/>
      <c r="C52" s="365"/>
      <c r="D52" s="365"/>
      <c r="E52" s="365"/>
      <c r="F52" s="55" t="str">
        <f t="shared" ref="F52:AS52" si="8">IF(COUNTBLANK(F6:F45)=ROWS(F6:F45)," ",IF(COUNTIF(F6:F45,0)=0,"YOK",COUNTIF(F6:F45,0)))</f>
        <v/>
      </c>
      <c r="G52" s="55" t="str">
        <f t="shared" si="8"/>
        <v/>
      </c>
      <c r="H52" s="55" t="str">
        <f t="shared" si="8"/>
        <v/>
      </c>
      <c r="I52" s="55" t="str">
        <f t="shared" si="8"/>
        <v/>
      </c>
      <c r="J52" s="55" t="str">
        <f t="shared" si="8"/>
        <v/>
      </c>
      <c r="K52" s="55" t="str">
        <f t="shared" si="8"/>
        <v/>
      </c>
      <c r="L52" s="55" t="str">
        <f t="shared" si="8"/>
        <v/>
      </c>
      <c r="M52" s="55" t="str">
        <f t="shared" si="8"/>
        <v/>
      </c>
      <c r="N52" s="55" t="str">
        <f t="shared" si="8"/>
        <v/>
      </c>
      <c r="O52" s="55" t="str">
        <f t="shared" si="8"/>
        <v/>
      </c>
      <c r="P52" s="55" t="str">
        <f t="shared" si="8"/>
        <v/>
      </c>
      <c r="Q52" s="55" t="str">
        <f t="shared" si="8"/>
        <v/>
      </c>
      <c r="R52" s="55" t="str">
        <f t="shared" si="8"/>
        <v/>
      </c>
      <c r="S52" s="55" t="str">
        <f t="shared" si="8"/>
        <v/>
      </c>
      <c r="T52" s="55" t="str">
        <f t="shared" si="8"/>
        <v/>
      </c>
      <c r="U52" s="55" t="str">
        <f t="shared" si="8"/>
        <v/>
      </c>
      <c r="V52" s="55" t="str">
        <f t="shared" si="8"/>
        <v/>
      </c>
      <c r="W52" s="55" t="str">
        <f t="shared" si="8"/>
        <v/>
      </c>
      <c r="X52" s="55" t="str">
        <f t="shared" si="8"/>
        <v/>
      </c>
      <c r="Y52" s="55" t="str">
        <f t="shared" si="8"/>
        <v/>
      </c>
      <c r="Z52" s="55" t="str">
        <f t="shared" si="8"/>
        <v/>
      </c>
      <c r="AA52" s="55" t="str">
        <f t="shared" si="8"/>
        <v/>
      </c>
      <c r="AB52" s="55" t="str">
        <f t="shared" si="8"/>
        <v/>
      </c>
      <c r="AC52" s="55" t="str">
        <f t="shared" si="8"/>
        <v/>
      </c>
      <c r="AD52" s="55" t="str">
        <f t="shared" si="8"/>
        <v/>
      </c>
      <c r="AE52" s="55" t="str">
        <f t="shared" si="8"/>
        <v/>
      </c>
      <c r="AF52" s="55" t="str">
        <f t="shared" si="8"/>
        <v/>
      </c>
      <c r="AG52" s="55" t="str">
        <f t="shared" si="8"/>
        <v/>
      </c>
      <c r="AH52" s="55" t="str">
        <f t="shared" si="8"/>
        <v/>
      </c>
      <c r="AI52" s="55" t="str">
        <f t="shared" si="8"/>
        <v/>
      </c>
      <c r="AJ52" s="55" t="str">
        <f t="shared" si="8"/>
        <v/>
      </c>
      <c r="AK52" s="55" t="str">
        <f t="shared" si="8"/>
        <v/>
      </c>
      <c r="AL52" s="55" t="str">
        <f t="shared" si="8"/>
        <v/>
      </c>
      <c r="AM52" s="55" t="str">
        <f t="shared" si="8"/>
        <v/>
      </c>
      <c r="AN52" s="55" t="str">
        <f t="shared" si="8"/>
        <v/>
      </c>
      <c r="AO52" s="55" t="str">
        <f t="shared" si="8"/>
        <v/>
      </c>
      <c r="AP52" s="55" t="str">
        <f t="shared" si="8"/>
        <v/>
      </c>
      <c r="AQ52" s="55" t="str">
        <f t="shared" si="8"/>
        <v/>
      </c>
      <c r="AR52" s="55" t="str">
        <f t="shared" si="8"/>
        <v/>
      </c>
      <c r="AS52" s="55" t="str">
        <f t="shared" si="8"/>
        <v/>
      </c>
      <c r="AT52" s="9"/>
      <c r="AU52" s="7"/>
    </row>
    <row r="53" spans="1:47" ht="30.75" customHeight="1">
      <c r="A53" s="365" t="s">
        <v>35</v>
      </c>
      <c r="B53" s="365"/>
      <c r="C53" s="365"/>
      <c r="D53" s="365"/>
      <c r="E53" s="365"/>
      <c r="F53" s="56" t="str">
        <f t="shared" ref="F53:AS53" si="9">IF(COUNTBLANK(F6:F45)=ROWS(F6:F45)," ",IF(F52="YOK",0,100*F52/COUNTA(F6:F45)))</f>
        <v/>
      </c>
      <c r="G53" s="56" t="str">
        <f t="shared" si="9"/>
        <v/>
      </c>
      <c r="H53" s="56" t="str">
        <f t="shared" si="9"/>
        <v/>
      </c>
      <c r="I53" s="56" t="str">
        <f t="shared" si="9"/>
        <v/>
      </c>
      <c r="J53" s="56" t="str">
        <f t="shared" si="9"/>
        <v/>
      </c>
      <c r="K53" s="56" t="str">
        <f t="shared" si="9"/>
        <v/>
      </c>
      <c r="L53" s="56" t="str">
        <f t="shared" si="9"/>
        <v/>
      </c>
      <c r="M53" s="56" t="str">
        <f t="shared" si="9"/>
        <v/>
      </c>
      <c r="N53" s="56" t="str">
        <f t="shared" si="9"/>
        <v/>
      </c>
      <c r="O53" s="56" t="str">
        <f t="shared" si="9"/>
        <v/>
      </c>
      <c r="P53" s="56" t="str">
        <f t="shared" si="9"/>
        <v/>
      </c>
      <c r="Q53" s="56" t="str">
        <f t="shared" si="9"/>
        <v/>
      </c>
      <c r="R53" s="56" t="str">
        <f t="shared" si="9"/>
        <v/>
      </c>
      <c r="S53" s="56" t="str">
        <f t="shared" si="9"/>
        <v/>
      </c>
      <c r="T53" s="56" t="str">
        <f t="shared" si="9"/>
        <v/>
      </c>
      <c r="U53" s="56" t="str">
        <f t="shared" si="9"/>
        <v/>
      </c>
      <c r="V53" s="56" t="str">
        <f t="shared" si="9"/>
        <v/>
      </c>
      <c r="W53" s="56" t="str">
        <f t="shared" si="9"/>
        <v/>
      </c>
      <c r="X53" s="56" t="str">
        <f t="shared" si="9"/>
        <v/>
      </c>
      <c r="Y53" s="56" t="str">
        <f t="shared" si="9"/>
        <v/>
      </c>
      <c r="Z53" s="56" t="str">
        <f t="shared" si="9"/>
        <v/>
      </c>
      <c r="AA53" s="56" t="str">
        <f t="shared" si="9"/>
        <v/>
      </c>
      <c r="AB53" s="56" t="str">
        <f t="shared" si="9"/>
        <v/>
      </c>
      <c r="AC53" s="56" t="str">
        <f t="shared" si="9"/>
        <v/>
      </c>
      <c r="AD53" s="56" t="str">
        <f t="shared" si="9"/>
        <v/>
      </c>
      <c r="AE53" s="56" t="str">
        <f t="shared" si="9"/>
        <v/>
      </c>
      <c r="AF53" s="56" t="str">
        <f t="shared" si="9"/>
        <v/>
      </c>
      <c r="AG53" s="56" t="str">
        <f t="shared" si="9"/>
        <v/>
      </c>
      <c r="AH53" s="56" t="str">
        <f t="shared" si="9"/>
        <v/>
      </c>
      <c r="AI53" s="56" t="str">
        <f t="shared" si="9"/>
        <v/>
      </c>
      <c r="AJ53" s="56" t="str">
        <f t="shared" si="9"/>
        <v/>
      </c>
      <c r="AK53" s="56" t="str">
        <f t="shared" si="9"/>
        <v/>
      </c>
      <c r="AL53" s="56" t="str">
        <f t="shared" si="9"/>
        <v/>
      </c>
      <c r="AM53" s="56" t="str">
        <f t="shared" si="9"/>
        <v/>
      </c>
      <c r="AN53" s="56" t="str">
        <f t="shared" si="9"/>
        <v/>
      </c>
      <c r="AO53" s="56" t="str">
        <f t="shared" si="9"/>
        <v/>
      </c>
      <c r="AP53" s="56" t="str">
        <f t="shared" si="9"/>
        <v/>
      </c>
      <c r="AQ53" s="56" t="str">
        <f t="shared" si="9"/>
        <v/>
      </c>
      <c r="AR53" s="56" t="str">
        <f t="shared" si="9"/>
        <v/>
      </c>
      <c r="AS53" s="56" t="str">
        <f t="shared" si="9"/>
        <v/>
      </c>
      <c r="AT53" s="380"/>
      <c r="AU53" s="381"/>
    </row>
    <row r="54" spans="1:47" ht="10.5" customHeight="1">
      <c r="A54" s="365"/>
      <c r="B54" s="365"/>
      <c r="C54" s="365"/>
      <c r="D54" s="365"/>
      <c r="E54" s="365"/>
      <c r="F54" s="58" t="str">
        <f>IF(F53&lt;&gt;" ","%"," ")</f>
        <v/>
      </c>
      <c r="G54" s="58" t="str">
        <f t="shared" ref="G54:AS54" si="10">IF(G53&lt;&gt;" ","%"," ")</f>
        <v/>
      </c>
      <c r="H54" s="58" t="str">
        <f t="shared" si="10"/>
        <v/>
      </c>
      <c r="I54" s="58" t="str">
        <f t="shared" si="10"/>
        <v/>
      </c>
      <c r="J54" s="58" t="str">
        <f t="shared" si="10"/>
        <v/>
      </c>
      <c r="K54" s="58" t="str">
        <f t="shared" si="10"/>
        <v/>
      </c>
      <c r="L54" s="58" t="str">
        <f t="shared" si="10"/>
        <v/>
      </c>
      <c r="M54" s="58" t="str">
        <f t="shared" si="10"/>
        <v/>
      </c>
      <c r="N54" s="58" t="str">
        <f t="shared" si="10"/>
        <v/>
      </c>
      <c r="O54" s="58" t="str">
        <f t="shared" si="10"/>
        <v/>
      </c>
      <c r="P54" s="58" t="str">
        <f t="shared" si="10"/>
        <v/>
      </c>
      <c r="Q54" s="58" t="str">
        <f t="shared" si="10"/>
        <v/>
      </c>
      <c r="R54" s="58" t="str">
        <f t="shared" si="10"/>
        <v/>
      </c>
      <c r="S54" s="58" t="str">
        <f t="shared" si="10"/>
        <v/>
      </c>
      <c r="T54" s="58" t="str">
        <f t="shared" si="10"/>
        <v/>
      </c>
      <c r="U54" s="58" t="str">
        <f t="shared" si="10"/>
        <v/>
      </c>
      <c r="V54" s="58" t="str">
        <f t="shared" si="10"/>
        <v/>
      </c>
      <c r="W54" s="58" t="str">
        <f t="shared" si="10"/>
        <v/>
      </c>
      <c r="X54" s="58" t="str">
        <f t="shared" si="10"/>
        <v/>
      </c>
      <c r="Y54" s="58" t="str">
        <f t="shared" si="10"/>
        <v/>
      </c>
      <c r="Z54" s="58" t="str">
        <f t="shared" si="10"/>
        <v/>
      </c>
      <c r="AA54" s="58" t="str">
        <f t="shared" si="10"/>
        <v/>
      </c>
      <c r="AB54" s="58" t="str">
        <f t="shared" si="10"/>
        <v/>
      </c>
      <c r="AC54" s="58" t="str">
        <f t="shared" si="10"/>
        <v/>
      </c>
      <c r="AD54" s="58" t="str">
        <f t="shared" si="10"/>
        <v/>
      </c>
      <c r="AE54" s="58" t="str">
        <f t="shared" si="10"/>
        <v/>
      </c>
      <c r="AF54" s="58" t="str">
        <f t="shared" si="10"/>
        <v/>
      </c>
      <c r="AG54" s="58" t="str">
        <f t="shared" si="10"/>
        <v/>
      </c>
      <c r="AH54" s="58" t="str">
        <f t="shared" si="10"/>
        <v/>
      </c>
      <c r="AI54" s="58" t="str">
        <f t="shared" si="10"/>
        <v/>
      </c>
      <c r="AJ54" s="58" t="str">
        <f t="shared" si="10"/>
        <v/>
      </c>
      <c r="AK54" s="58" t="str">
        <f t="shared" si="10"/>
        <v/>
      </c>
      <c r="AL54" s="58" t="str">
        <f t="shared" si="10"/>
        <v/>
      </c>
      <c r="AM54" s="58" t="str">
        <f t="shared" si="10"/>
        <v/>
      </c>
      <c r="AN54" s="58" t="str">
        <f t="shared" si="10"/>
        <v/>
      </c>
      <c r="AO54" s="58" t="str">
        <f t="shared" si="10"/>
        <v/>
      </c>
      <c r="AP54" s="58" t="str">
        <f t="shared" si="10"/>
        <v/>
      </c>
      <c r="AQ54" s="58" t="str">
        <f t="shared" si="10"/>
        <v/>
      </c>
      <c r="AR54" s="58" t="str">
        <f t="shared" si="10"/>
        <v/>
      </c>
      <c r="AS54" s="58" t="str">
        <f t="shared" si="10"/>
        <v/>
      </c>
      <c r="AT54" s="380"/>
      <c r="AU54" s="381"/>
    </row>
    <row r="55" spans="1:47" ht="30" customHeight="1">
      <c r="A55" s="374" t="s">
        <v>29</v>
      </c>
      <c r="B55" s="375"/>
      <c r="C55" s="375"/>
      <c r="D55" s="375"/>
      <c r="E55" s="376"/>
      <c r="F55" s="59" t="str">
        <f>IF(F4=" "," ",IF(COUNTBLANK(F6:F45)=ROWS(F6:F45)," ",F48*100/F4))</f>
        <v/>
      </c>
      <c r="G55" s="59" t="str">
        <f t="shared" ref="G55:AS55" si="11">IF(G4=" "," ",IF(COUNTBLANK(G6:G45)=ROWS(G6:G45)," ",G48*100/G4))</f>
        <v/>
      </c>
      <c r="H55" s="59" t="str">
        <f t="shared" si="11"/>
        <v/>
      </c>
      <c r="I55" s="59" t="str">
        <f t="shared" si="11"/>
        <v/>
      </c>
      <c r="J55" s="59" t="str">
        <f t="shared" si="11"/>
        <v/>
      </c>
      <c r="K55" s="59" t="str">
        <f t="shared" si="11"/>
        <v/>
      </c>
      <c r="L55" s="59" t="str">
        <f t="shared" si="11"/>
        <v/>
      </c>
      <c r="M55" s="59" t="str">
        <f t="shared" si="11"/>
        <v/>
      </c>
      <c r="N55" s="59" t="str">
        <f t="shared" si="11"/>
        <v/>
      </c>
      <c r="O55" s="59" t="str">
        <f t="shared" si="11"/>
        <v/>
      </c>
      <c r="P55" s="59" t="str">
        <f t="shared" si="11"/>
        <v/>
      </c>
      <c r="Q55" s="59" t="str">
        <f t="shared" si="11"/>
        <v/>
      </c>
      <c r="R55" s="59" t="str">
        <f t="shared" si="11"/>
        <v/>
      </c>
      <c r="S55" s="59" t="str">
        <f t="shared" si="11"/>
        <v/>
      </c>
      <c r="T55" s="59" t="str">
        <f t="shared" si="11"/>
        <v/>
      </c>
      <c r="U55" s="59" t="str">
        <f t="shared" si="11"/>
        <v/>
      </c>
      <c r="V55" s="59" t="str">
        <f t="shared" si="11"/>
        <v/>
      </c>
      <c r="W55" s="59" t="str">
        <f t="shared" si="11"/>
        <v/>
      </c>
      <c r="X55" s="59" t="str">
        <f t="shared" si="11"/>
        <v/>
      </c>
      <c r="Y55" s="59" t="str">
        <f t="shared" si="11"/>
        <v/>
      </c>
      <c r="Z55" s="59" t="str">
        <f t="shared" si="11"/>
        <v/>
      </c>
      <c r="AA55" s="59" t="str">
        <f t="shared" si="11"/>
        <v/>
      </c>
      <c r="AB55" s="59" t="str">
        <f t="shared" si="11"/>
        <v/>
      </c>
      <c r="AC55" s="59" t="str">
        <f t="shared" si="11"/>
        <v/>
      </c>
      <c r="AD55" s="59" t="str">
        <f t="shared" si="11"/>
        <v/>
      </c>
      <c r="AE55" s="59" t="str">
        <f t="shared" si="11"/>
        <v/>
      </c>
      <c r="AF55" s="59" t="str">
        <f t="shared" si="11"/>
        <v/>
      </c>
      <c r="AG55" s="59" t="str">
        <f t="shared" si="11"/>
        <v/>
      </c>
      <c r="AH55" s="59" t="str">
        <f t="shared" si="11"/>
        <v/>
      </c>
      <c r="AI55" s="59" t="str">
        <f t="shared" si="11"/>
        <v/>
      </c>
      <c r="AJ55" s="59" t="str">
        <f t="shared" si="11"/>
        <v/>
      </c>
      <c r="AK55" s="59" t="str">
        <f t="shared" si="11"/>
        <v/>
      </c>
      <c r="AL55" s="59" t="str">
        <f t="shared" si="11"/>
        <v/>
      </c>
      <c r="AM55" s="59" t="str">
        <f t="shared" si="11"/>
        <v/>
      </c>
      <c r="AN55" s="59" t="str">
        <f t="shared" si="11"/>
        <v/>
      </c>
      <c r="AO55" s="59" t="str">
        <f t="shared" si="11"/>
        <v/>
      </c>
      <c r="AP55" s="59" t="str">
        <f t="shared" si="11"/>
        <v/>
      </c>
      <c r="AQ55" s="59" t="str">
        <f t="shared" si="11"/>
        <v/>
      </c>
      <c r="AR55" s="59" t="str">
        <f t="shared" si="11"/>
        <v/>
      </c>
      <c r="AS55" s="59" t="str">
        <f t="shared" si="11"/>
        <v/>
      </c>
      <c r="AT55" s="389"/>
      <c r="AU55" s="389"/>
    </row>
    <row r="56" spans="1:47" ht="9.75" customHeight="1">
      <c r="A56" s="377"/>
      <c r="B56" s="378"/>
      <c r="C56" s="378"/>
      <c r="D56" s="378"/>
      <c r="E56" s="379"/>
      <c r="F56" s="60" t="str">
        <f>IF(F55&lt;&gt;" ","%"," ")</f>
        <v/>
      </c>
      <c r="G56" s="60" t="str">
        <f t="shared" ref="G56:AS56" si="12">IF(G55&lt;&gt;" ","%"," ")</f>
        <v/>
      </c>
      <c r="H56" s="60" t="str">
        <f t="shared" si="12"/>
        <v/>
      </c>
      <c r="I56" s="60" t="str">
        <f t="shared" si="12"/>
        <v/>
      </c>
      <c r="J56" s="60" t="str">
        <f t="shared" si="12"/>
        <v/>
      </c>
      <c r="K56" s="60" t="str">
        <f t="shared" si="12"/>
        <v/>
      </c>
      <c r="L56" s="60" t="str">
        <f t="shared" si="12"/>
        <v/>
      </c>
      <c r="M56" s="60" t="str">
        <f t="shared" si="12"/>
        <v/>
      </c>
      <c r="N56" s="60" t="str">
        <f t="shared" si="12"/>
        <v/>
      </c>
      <c r="O56" s="60" t="str">
        <f t="shared" si="12"/>
        <v/>
      </c>
      <c r="P56" s="60" t="str">
        <f t="shared" si="12"/>
        <v/>
      </c>
      <c r="Q56" s="60" t="str">
        <f t="shared" si="12"/>
        <v/>
      </c>
      <c r="R56" s="60" t="str">
        <f t="shared" si="12"/>
        <v/>
      </c>
      <c r="S56" s="60" t="str">
        <f t="shared" si="12"/>
        <v/>
      </c>
      <c r="T56" s="60" t="str">
        <f t="shared" si="12"/>
        <v/>
      </c>
      <c r="U56" s="60" t="str">
        <f t="shared" si="12"/>
        <v/>
      </c>
      <c r="V56" s="60" t="str">
        <f t="shared" si="12"/>
        <v/>
      </c>
      <c r="W56" s="60" t="str">
        <f t="shared" si="12"/>
        <v/>
      </c>
      <c r="X56" s="60" t="str">
        <f t="shared" si="12"/>
        <v/>
      </c>
      <c r="Y56" s="60" t="str">
        <f t="shared" si="12"/>
        <v/>
      </c>
      <c r="Z56" s="60" t="str">
        <f t="shared" si="12"/>
        <v/>
      </c>
      <c r="AA56" s="60" t="str">
        <f t="shared" si="12"/>
        <v/>
      </c>
      <c r="AB56" s="60" t="str">
        <f t="shared" si="12"/>
        <v/>
      </c>
      <c r="AC56" s="60" t="str">
        <f t="shared" si="12"/>
        <v/>
      </c>
      <c r="AD56" s="60" t="str">
        <f t="shared" si="12"/>
        <v/>
      </c>
      <c r="AE56" s="60" t="str">
        <f t="shared" si="12"/>
        <v/>
      </c>
      <c r="AF56" s="60" t="str">
        <f t="shared" si="12"/>
        <v/>
      </c>
      <c r="AG56" s="60" t="str">
        <f t="shared" si="12"/>
        <v/>
      </c>
      <c r="AH56" s="60" t="str">
        <f t="shared" si="12"/>
        <v/>
      </c>
      <c r="AI56" s="60" t="str">
        <f t="shared" si="12"/>
        <v/>
      </c>
      <c r="AJ56" s="60" t="str">
        <f t="shared" si="12"/>
        <v/>
      </c>
      <c r="AK56" s="60" t="str">
        <f t="shared" si="12"/>
        <v/>
      </c>
      <c r="AL56" s="60" t="str">
        <f t="shared" si="12"/>
        <v/>
      </c>
      <c r="AM56" s="60" t="str">
        <f t="shared" si="12"/>
        <v/>
      </c>
      <c r="AN56" s="60" t="str">
        <f t="shared" si="12"/>
        <v/>
      </c>
      <c r="AO56" s="60" t="str">
        <f t="shared" si="12"/>
        <v/>
      </c>
      <c r="AP56" s="60" t="str">
        <f t="shared" si="12"/>
        <v/>
      </c>
      <c r="AQ56" s="60" t="str">
        <f t="shared" si="12"/>
        <v/>
      </c>
      <c r="AR56" s="60" t="str">
        <f t="shared" si="12"/>
        <v/>
      </c>
      <c r="AS56" s="60" t="str">
        <f t="shared" si="12"/>
        <v/>
      </c>
      <c r="AT56" s="390"/>
      <c r="AU56" s="390"/>
    </row>
    <row r="57" spans="1:47" ht="9.75" customHeight="1">
      <c r="A57" s="61"/>
      <c r="B57" s="61"/>
      <c r="C57" s="61"/>
      <c r="D57" s="61"/>
      <c r="E57" s="61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3"/>
      <c r="AU57" s="63"/>
    </row>
    <row r="58" spans="1:47" ht="9.75" customHeight="1">
      <c r="A58" s="61"/>
      <c r="B58" s="61"/>
      <c r="C58" s="61"/>
      <c r="D58" s="61"/>
      <c r="E58" s="61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3"/>
      <c r="AU58" s="63"/>
    </row>
    <row r="59" spans="1:47" ht="9.75" customHeight="1">
      <c r="A59" s="61"/>
      <c r="B59" s="61"/>
      <c r="C59" s="61"/>
      <c r="D59" s="61"/>
      <c r="E59" s="61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3"/>
      <c r="AU59" s="63"/>
    </row>
    <row r="60" spans="1:47" ht="9.75" customHeight="1">
      <c r="A60" s="61"/>
      <c r="B60" s="61"/>
      <c r="C60" s="61"/>
      <c r="D60" s="61"/>
      <c r="E60" s="61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3"/>
      <c r="AU60" s="63"/>
    </row>
    <row r="61" spans="1:47" ht="9.75" customHeight="1">
      <c r="A61" s="61"/>
      <c r="B61" s="61"/>
      <c r="C61" s="61"/>
      <c r="D61" s="61"/>
      <c r="E61" s="61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3"/>
      <c r="AU61" s="63"/>
    </row>
    <row r="62" spans="1:47" ht="9.75" customHeight="1">
      <c r="A62" s="61"/>
      <c r="B62" s="61"/>
      <c r="C62" s="61"/>
      <c r="D62" s="61"/>
      <c r="E62" s="61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3"/>
      <c r="AU62" s="63"/>
    </row>
    <row r="63" spans="1:47" ht="9.75" customHeight="1">
      <c r="A63" s="61"/>
      <c r="B63" s="61"/>
      <c r="C63" s="61"/>
      <c r="D63" s="61"/>
      <c r="E63" s="61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3"/>
      <c r="AU63" s="63"/>
    </row>
    <row r="64" spans="1:47" ht="9.75" customHeight="1">
      <c r="A64" s="61"/>
      <c r="B64" s="61"/>
      <c r="C64" s="61"/>
      <c r="D64" s="61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3"/>
      <c r="AU64" s="63"/>
    </row>
    <row r="65" spans="1:47" ht="9.75" customHeight="1">
      <c r="A65" s="61"/>
      <c r="B65" s="61"/>
      <c r="C65" s="61"/>
      <c r="D65" s="61"/>
      <c r="E65" s="61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3"/>
      <c r="AU65" s="63"/>
    </row>
    <row r="66" spans="1:47" ht="9.75" customHeight="1">
      <c r="A66" s="61"/>
      <c r="B66" s="61"/>
      <c r="C66" s="61"/>
      <c r="D66" s="61"/>
      <c r="E66" s="61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3"/>
      <c r="AU66" s="63"/>
    </row>
    <row r="67" spans="1:47" ht="9.75" customHeight="1">
      <c r="A67" s="61"/>
      <c r="B67" s="61"/>
      <c r="C67" s="61"/>
      <c r="D67" s="61"/>
      <c r="E67" s="61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3"/>
      <c r="AU67" s="63"/>
    </row>
    <row r="68" spans="1:47" ht="9.75" customHeight="1">
      <c r="A68" s="61"/>
      <c r="B68" s="61"/>
      <c r="C68" s="61"/>
      <c r="D68" s="61"/>
      <c r="E68" s="61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3"/>
      <c r="AU68" s="63"/>
    </row>
    <row r="69" spans="1:47" ht="9.75" customHeight="1">
      <c r="A69" s="61"/>
      <c r="B69" s="61"/>
      <c r="C69" s="61"/>
      <c r="D69" s="61"/>
      <c r="E69" s="61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3"/>
      <c r="AU69" s="63"/>
    </row>
    <row r="70" spans="1:47" ht="9.75" customHeight="1">
      <c r="A70" s="61"/>
      <c r="B70" s="61"/>
      <c r="C70" s="61"/>
      <c r="D70" s="61"/>
      <c r="E70" s="61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3"/>
      <c r="AU70" s="63"/>
    </row>
    <row r="71" spans="1:47" ht="9.75" customHeight="1">
      <c r="A71" s="61"/>
      <c r="B71" s="61"/>
      <c r="C71" s="61"/>
      <c r="D71" s="61"/>
      <c r="E71" s="61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3"/>
      <c r="AU71" s="63"/>
    </row>
    <row r="72" spans="1:47" ht="9.75" customHeight="1">
      <c r="A72" s="61"/>
      <c r="B72" s="61"/>
      <c r="C72" s="61"/>
      <c r="D72" s="61"/>
      <c r="E72" s="61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3"/>
      <c r="AU72" s="63"/>
    </row>
    <row r="73" spans="1:47" ht="9.75" customHeight="1">
      <c r="A73" s="61"/>
      <c r="B73" s="61"/>
      <c r="C73" s="61"/>
      <c r="D73" s="61"/>
      <c r="E73" s="61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3"/>
      <c r="AU73" s="63"/>
    </row>
    <row r="74" spans="1:47" ht="9.75" customHeight="1">
      <c r="A74" s="64"/>
      <c r="B74" s="64"/>
      <c r="C74" s="64"/>
      <c r="D74" s="64"/>
      <c r="E74" s="64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6"/>
      <c r="AU74" s="66"/>
    </row>
    <row r="75" spans="1:47" ht="6.75" customHeight="1">
      <c r="A75" s="64"/>
      <c r="B75" s="64"/>
      <c r="C75" s="64"/>
      <c r="D75" s="64"/>
      <c r="E75" s="64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6"/>
      <c r="AU75" s="66"/>
    </row>
    <row r="76" spans="1:47" ht="12.75" customHeight="1">
      <c r="A76" s="64"/>
      <c r="B76" s="64"/>
      <c r="C76" s="64"/>
      <c r="D76" s="64"/>
      <c r="E76" s="64"/>
      <c r="F76" s="65"/>
      <c r="G76" s="65"/>
      <c r="H76" s="65"/>
      <c r="I76" s="65"/>
      <c r="J76" s="65"/>
      <c r="K76" s="65"/>
      <c r="L76" s="356" t="s">
        <v>100</v>
      </c>
      <c r="M76" s="356"/>
      <c r="N76" s="356"/>
      <c r="O76" s="356"/>
      <c r="P76" s="356"/>
      <c r="Q76" s="356"/>
      <c r="R76" s="356"/>
      <c r="S76" s="356"/>
      <c r="T76" s="356"/>
      <c r="U76" s="356"/>
      <c r="V76" s="356"/>
      <c r="W76" s="356"/>
      <c r="X76" s="356"/>
      <c r="Y76" s="356"/>
      <c r="Z76" s="356"/>
      <c r="AA76" s="356"/>
      <c r="AB76" s="356"/>
      <c r="AC76" s="356"/>
      <c r="AD76" s="356"/>
      <c r="AE76" s="356"/>
      <c r="AF76" s="356"/>
      <c r="AG76" s="356" t="s">
        <v>62</v>
      </c>
      <c r="AH76" s="356"/>
      <c r="AI76" s="356"/>
      <c r="AJ76" s="356"/>
      <c r="AK76" s="356"/>
      <c r="AL76" s="356"/>
      <c r="AM76" s="356"/>
      <c r="AN76" s="356"/>
      <c r="AO76" s="356"/>
      <c r="AP76" s="356"/>
      <c r="AQ76" s="356"/>
      <c r="AR76" s="356"/>
      <c r="AS76" s="356"/>
      <c r="AT76" s="356"/>
      <c r="AU76" s="356"/>
    </row>
    <row r="77" spans="1:47" ht="12" customHeight="1">
      <c r="A77" s="371" t="s">
        <v>69</v>
      </c>
      <c r="B77" s="372"/>
      <c r="C77" s="372"/>
      <c r="D77" s="372"/>
      <c r="E77" s="372"/>
      <c r="F77" s="372"/>
      <c r="G77" s="372"/>
      <c r="H77" s="372"/>
      <c r="I77" s="372"/>
      <c r="J77" s="372"/>
      <c r="K77" s="373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8"/>
      <c r="AU77" s="66"/>
    </row>
    <row r="78" spans="1:47" ht="14.1" customHeight="1">
      <c r="A78" s="366" t="s">
        <v>37</v>
      </c>
      <c r="B78" s="366"/>
      <c r="C78" s="366"/>
      <c r="D78" s="69" t="s">
        <v>106</v>
      </c>
      <c r="E78" s="70" t="str">
        <f>IF(COUNTIF(AU6:AU45," ")=ROWS(AU6:AU45)," ",COUNTIF(AU6:AU45,5))</f>
        <v/>
      </c>
      <c r="F78" s="364" t="str">
        <f t="shared" ref="F78:F84" si="13">IF(E78&lt;&gt;" ","KİŞİ"," ")</f>
        <v/>
      </c>
      <c r="G78" s="364"/>
      <c r="H78" s="70" t="str">
        <f>IF(E78=" "," ","%")</f>
        <v/>
      </c>
      <c r="I78" s="357" t="str">
        <f>IF(E78=" "," ",100*E78/E84)</f>
        <v/>
      </c>
      <c r="J78" s="357"/>
      <c r="K78" s="358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8"/>
      <c r="AU78" s="66"/>
    </row>
    <row r="79" spans="1:47" ht="14.1" customHeight="1">
      <c r="A79" s="366" t="s">
        <v>40</v>
      </c>
      <c r="B79" s="366"/>
      <c r="C79" s="366"/>
      <c r="D79" s="69" t="s">
        <v>107</v>
      </c>
      <c r="E79" s="70" t="str">
        <f>IF(COUNTIF(AU6:AU45," ")=ROWS(AU6:AU45)," ",COUNTIF(AU6:AU45,4))</f>
        <v/>
      </c>
      <c r="F79" s="364" t="str">
        <f t="shared" si="13"/>
        <v/>
      </c>
      <c r="G79" s="364"/>
      <c r="H79" s="70" t="str">
        <f>IF(E78=" "," ","%")</f>
        <v/>
      </c>
      <c r="I79" s="357" t="str">
        <f>IF(E79=" "," ",100*E79/E84)</f>
        <v/>
      </c>
      <c r="J79" s="357"/>
      <c r="K79" s="358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356"/>
      <c r="AG79" s="356"/>
      <c r="AH79" s="356"/>
      <c r="AI79" s="356"/>
      <c r="AJ79" s="356"/>
      <c r="AK79" s="356"/>
      <c r="AL79" s="356"/>
      <c r="AM79" s="356"/>
      <c r="AN79" s="356"/>
      <c r="AO79" s="67"/>
      <c r="AP79" s="67"/>
      <c r="AQ79" s="67"/>
      <c r="AR79" s="67"/>
      <c r="AS79" s="67"/>
      <c r="AT79" s="68"/>
      <c r="AU79" s="66"/>
    </row>
    <row r="80" spans="1:47" ht="14.1" customHeight="1">
      <c r="A80" s="366" t="s">
        <v>96</v>
      </c>
      <c r="B80" s="366"/>
      <c r="C80" s="366"/>
      <c r="D80" s="69" t="s">
        <v>108</v>
      </c>
      <c r="E80" s="70" t="str">
        <f>IF(COUNTIF(AU6:AU45," ")=ROWS(AU6:AU45)," ",COUNTIF(AU6:AU45,3))</f>
        <v/>
      </c>
      <c r="F80" s="364" t="str">
        <f t="shared" si="13"/>
        <v/>
      </c>
      <c r="G80" s="364"/>
      <c r="H80" s="70" t="str">
        <f>IF(E78=" "," ","%")</f>
        <v/>
      </c>
      <c r="I80" s="357" t="str">
        <f>IF(E80=" "," ",100*E80/E84)</f>
        <v/>
      </c>
      <c r="J80" s="357"/>
      <c r="K80" s="358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6"/>
      <c r="AU80" s="66"/>
    </row>
    <row r="81" spans="1:47" ht="14.1" customHeight="1">
      <c r="A81" s="366" t="s">
        <v>98</v>
      </c>
      <c r="B81" s="366"/>
      <c r="C81" s="366"/>
      <c r="D81" s="69" t="s">
        <v>109</v>
      </c>
      <c r="E81" s="70" t="str">
        <f>IF(COUNTIF(AU6:AU45," ")=ROWS(AU6:AU45)," ",COUNTIF(AU6:AU45,2))</f>
        <v/>
      </c>
      <c r="F81" s="364" t="str">
        <f t="shared" si="13"/>
        <v/>
      </c>
      <c r="G81" s="364"/>
      <c r="H81" s="70" t="str">
        <f>IF(E78=" "," ","%")</f>
        <v/>
      </c>
      <c r="I81" s="357" t="str">
        <f>IF(E81=" "," ",100*E81/E84)</f>
        <v/>
      </c>
      <c r="J81" s="357"/>
      <c r="K81" s="358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6"/>
      <c r="AU81" s="66"/>
    </row>
    <row r="82" spans="1:47" ht="14.1" customHeight="1">
      <c r="A82" s="366" t="s">
        <v>97</v>
      </c>
      <c r="B82" s="366"/>
      <c r="C82" s="366"/>
      <c r="D82" s="69" t="s">
        <v>110</v>
      </c>
      <c r="E82" s="70" t="str">
        <f>IF(COUNTIF(AU6:AU45," ")=ROWS(AU6:AU45)," ",COUNTIF(AU6:AU45,1))</f>
        <v/>
      </c>
      <c r="F82" s="364" t="str">
        <f t="shared" si="13"/>
        <v/>
      </c>
      <c r="G82" s="364"/>
      <c r="H82" s="70" t="str">
        <f>IF(E78=" "," ","%")</f>
        <v/>
      </c>
      <c r="I82" s="357" t="str">
        <f>IF(E82=" "," ",100*E82/E84)</f>
        <v/>
      </c>
      <c r="J82" s="357"/>
      <c r="K82" s="358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6"/>
      <c r="AU82" s="66"/>
    </row>
    <row r="83" spans="1:47" ht="14.1" customHeight="1">
      <c r="A83" s="363" t="s">
        <v>38</v>
      </c>
      <c r="B83" s="363"/>
      <c r="C83" s="363"/>
      <c r="D83" s="155" t="s">
        <v>41</v>
      </c>
      <c r="E83" s="156" t="str">
        <f>IF(COUNTIF(AU6:AU45," ")=ROWS(AU6:AU45)," ",COUNTIF(AU6:AU45,0))</f>
        <v/>
      </c>
      <c r="F83" s="363" t="str">
        <f t="shared" si="13"/>
        <v/>
      </c>
      <c r="G83" s="363"/>
      <c r="H83" s="156" t="str">
        <f>IF(E78=" "," ","%")</f>
        <v/>
      </c>
      <c r="I83" s="362" t="str">
        <f>IF(E83=" "," ",100*E83/E84)</f>
        <v/>
      </c>
      <c r="J83" s="362"/>
      <c r="K83" s="362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6"/>
      <c r="AU83" s="66"/>
    </row>
    <row r="84" spans="1:47" ht="14.1" customHeight="1">
      <c r="A84" s="367" t="s">
        <v>39</v>
      </c>
      <c r="B84" s="367"/>
      <c r="C84" s="367"/>
      <c r="D84" s="367"/>
      <c r="E84" s="151" t="str">
        <f>IF(SUM(E78:E83)=0," ",SUM(E78:E83))</f>
        <v/>
      </c>
      <c r="F84" s="354" t="str">
        <f t="shared" si="13"/>
        <v/>
      </c>
      <c r="G84" s="35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6"/>
      <c r="AU84" s="66"/>
    </row>
    <row r="85" spans="1:47" ht="12" customHeight="1">
      <c r="A85" s="64"/>
      <c r="B85" s="64"/>
      <c r="C85" s="64"/>
      <c r="D85" s="64"/>
      <c r="E85" s="64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6"/>
      <c r="AU85" s="66"/>
    </row>
    <row r="86" spans="1:47" ht="14.25" customHeight="1">
      <c r="A86" s="64"/>
      <c r="B86" s="64"/>
      <c r="C86" s="64"/>
      <c r="D86" s="64"/>
      <c r="E86" s="64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6"/>
      <c r="AU86" s="66"/>
    </row>
    <row r="87" spans="1:47">
      <c r="A87" s="410" t="s">
        <v>42</v>
      </c>
      <c r="B87" s="410"/>
      <c r="C87" s="410"/>
      <c r="D87" s="72" t="str">
        <f>IF(COUNTIF(AT6:AT45," ")=ROWS(AT6:AT45)," ",LARGE(AT6:AT45,1))</f>
        <v/>
      </c>
      <c r="E87" s="406"/>
      <c r="F87" s="407"/>
      <c r="G87" s="407"/>
      <c r="H87" s="407"/>
      <c r="I87" s="407"/>
      <c r="J87" s="407"/>
      <c r="K87" s="407"/>
      <c r="L87" s="53"/>
      <c r="M87" s="356" t="s">
        <v>61</v>
      </c>
      <c r="N87" s="356"/>
      <c r="O87" s="356"/>
      <c r="P87" s="356"/>
      <c r="Q87" s="356"/>
      <c r="R87" s="356"/>
      <c r="S87" s="356"/>
      <c r="T87" s="356"/>
      <c r="U87" s="356"/>
      <c r="V87" s="356"/>
      <c r="W87" s="356"/>
      <c r="X87" s="356"/>
      <c r="Y87" s="356"/>
      <c r="Z87" s="356"/>
      <c r="AA87" s="356"/>
      <c r="AB87" s="356"/>
      <c r="AC87" s="356"/>
      <c r="AD87" s="356"/>
      <c r="AE87" s="356"/>
      <c r="AF87" s="65"/>
      <c r="AG87" s="73"/>
      <c r="AH87" s="73"/>
      <c r="AI87" s="73"/>
      <c r="AJ87" s="73"/>
      <c r="AK87" s="73"/>
      <c r="AL87" s="73"/>
      <c r="AM87" s="73"/>
      <c r="AN87" s="73"/>
      <c r="AO87" s="73"/>
      <c r="AP87" s="67"/>
      <c r="AQ87" s="73"/>
      <c r="AR87" s="73"/>
      <c r="AS87" s="73"/>
      <c r="AT87" s="73"/>
      <c r="AU87" s="73"/>
    </row>
    <row r="88" spans="1:47" ht="12" customHeight="1">
      <c r="A88" s="410" t="s">
        <v>43</v>
      </c>
      <c r="B88" s="410"/>
      <c r="C88" s="410"/>
      <c r="D88" s="72" t="str">
        <f>IF(COUNTIF(AT6:AT27," ")=ROWS(AT6:AT27)," ",SMALL(AT6:AT27,1))</f>
        <v/>
      </c>
      <c r="E88" s="406"/>
      <c r="F88" s="407"/>
      <c r="G88" s="407"/>
      <c r="H88" s="407"/>
      <c r="I88" s="407"/>
      <c r="J88" s="407"/>
      <c r="K88" s="407"/>
      <c r="L88" s="53"/>
      <c r="M88" s="5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73"/>
      <c r="AH88" s="73"/>
      <c r="AI88" s="73"/>
      <c r="AJ88" s="73"/>
      <c r="AK88" s="73"/>
      <c r="AL88" s="73"/>
      <c r="AM88" s="73"/>
      <c r="AN88" s="73"/>
      <c r="AO88" s="73"/>
      <c r="AP88" s="1"/>
      <c r="AQ88" s="73"/>
      <c r="AR88" s="73"/>
      <c r="AS88" s="73"/>
      <c r="AT88" s="73"/>
      <c r="AU88" s="73"/>
    </row>
    <row r="89" spans="1:47" ht="15" customHeight="1">
      <c r="A89" s="410" t="s">
        <v>44</v>
      </c>
      <c r="B89" s="410"/>
      <c r="C89" s="410"/>
      <c r="D89" s="74" t="str">
        <f>AT48</f>
        <v/>
      </c>
      <c r="E89" s="408"/>
      <c r="F89" s="409"/>
      <c r="G89" s="409"/>
      <c r="H89" s="409"/>
      <c r="I89" s="409"/>
      <c r="J89" s="409"/>
      <c r="K89" s="409"/>
      <c r="L89" s="75"/>
      <c r="M89" s="75"/>
      <c r="N89" s="10"/>
      <c r="O89" s="10"/>
      <c r="P89" s="10"/>
      <c r="Q89" s="10"/>
      <c r="R89" s="10"/>
      <c r="S89" s="10"/>
      <c r="T89" s="10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394" t="s">
        <v>48</v>
      </c>
      <c r="AH89" s="395"/>
      <c r="AI89" s="395"/>
      <c r="AJ89" s="395"/>
      <c r="AK89" s="395"/>
      <c r="AL89" s="395"/>
      <c r="AM89" s="395"/>
      <c r="AN89" s="395"/>
      <c r="AO89" s="396"/>
      <c r="AP89" s="12"/>
      <c r="AQ89" s="394" t="s">
        <v>50</v>
      </c>
      <c r="AR89" s="395"/>
      <c r="AS89" s="395"/>
      <c r="AT89" s="395"/>
      <c r="AU89" s="396"/>
    </row>
    <row r="90" spans="1:47" ht="15" customHeight="1">
      <c r="A90" s="76"/>
      <c r="B90" s="76"/>
      <c r="C90" s="76"/>
      <c r="D90" s="77"/>
      <c r="E90" s="75"/>
      <c r="F90" s="77"/>
      <c r="G90" s="77"/>
      <c r="H90" s="77"/>
      <c r="I90" s="77"/>
      <c r="J90" s="77"/>
      <c r="K90" s="77"/>
      <c r="L90" s="77"/>
      <c r="M90" s="77"/>
      <c r="N90" s="10"/>
      <c r="O90" s="10"/>
      <c r="P90" s="10"/>
      <c r="Q90" s="10"/>
      <c r="R90" s="10"/>
      <c r="S90" s="10"/>
      <c r="T90" s="10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397">
        <f ca="1">TODAY()</f>
        <v>44974</v>
      </c>
      <c r="AH90" s="360"/>
      <c r="AI90" s="360"/>
      <c r="AJ90" s="360"/>
      <c r="AK90" s="360"/>
      <c r="AL90" s="360"/>
      <c r="AM90" s="360"/>
      <c r="AN90" s="360"/>
      <c r="AO90" s="361"/>
      <c r="AP90" s="11"/>
      <c r="AQ90" s="359" t="s">
        <v>101</v>
      </c>
      <c r="AR90" s="360"/>
      <c r="AS90" s="360"/>
      <c r="AT90" s="360"/>
      <c r="AU90" s="361"/>
    </row>
    <row r="91" spans="1:47" ht="12" customHeight="1">
      <c r="A91" s="404" t="s">
        <v>45</v>
      </c>
      <c r="B91" s="405"/>
      <c r="C91" s="405"/>
      <c r="D91" s="405"/>
      <c r="E91" s="78" t="str">
        <f>IF(COUNTIF(AT6:AT45," ")=ROWS(AT6:AT45)," ",SUM(E78:E81))</f>
        <v/>
      </c>
      <c r="F91" s="354" t="str">
        <f>IF(E91&lt;&gt;" ","KİŞİ"," ")</f>
        <v/>
      </c>
      <c r="G91" s="411"/>
      <c r="H91" s="78" t="str">
        <f>IF(I91=" "," ","%")</f>
        <v/>
      </c>
      <c r="I91" s="412" t="str">
        <f>IF(E91=" "," ",100*E91/E84)</f>
        <v/>
      </c>
      <c r="J91" s="413"/>
      <c r="K91" s="413"/>
      <c r="L91" s="79"/>
      <c r="M91" s="79"/>
      <c r="N91" s="13"/>
      <c r="O91" s="13"/>
      <c r="P91" s="13"/>
      <c r="Q91" s="13"/>
      <c r="R91" s="13"/>
      <c r="S91" s="13"/>
      <c r="T91" s="13"/>
      <c r="U91" s="13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391">
        <f>'K. Bilgiler'!H18</f>
        <v>0</v>
      </c>
      <c r="AH91" s="392"/>
      <c r="AI91" s="392"/>
      <c r="AJ91" s="392"/>
      <c r="AK91" s="392"/>
      <c r="AL91" s="392"/>
      <c r="AM91" s="392"/>
      <c r="AN91" s="392"/>
      <c r="AO91" s="393"/>
      <c r="AP91" s="14"/>
      <c r="AQ91" s="383" t="str">
        <f>'K. Bilgiler'!H22</f>
        <v>Bilge Han KURTCEBE</v>
      </c>
      <c r="AR91" s="384"/>
      <c r="AS91" s="384"/>
      <c r="AT91" s="384"/>
      <c r="AU91" s="385"/>
    </row>
    <row r="92" spans="1:47" ht="12" customHeight="1">
      <c r="A92" s="404" t="s">
        <v>46</v>
      </c>
      <c r="B92" s="405"/>
      <c r="C92" s="405"/>
      <c r="D92" s="405"/>
      <c r="E92" s="78" t="str">
        <f>IF(COUNTIF(AT6:AT45," ")=ROWS(AT6:AT45)," ",SUM(E82:E83))</f>
        <v/>
      </c>
      <c r="F92" s="354" t="str">
        <f>IF(E92&lt;&gt;" ","KİŞİ"," ")</f>
        <v/>
      </c>
      <c r="G92" s="411"/>
      <c r="H92" s="78" t="str">
        <f>IF(I92=" "," ","%")</f>
        <v/>
      </c>
      <c r="I92" s="412" t="str">
        <f>IF(E92=" "," ",100*E92/E84)</f>
        <v/>
      </c>
      <c r="J92" s="413"/>
      <c r="K92" s="413"/>
      <c r="L92" s="79"/>
      <c r="M92" s="79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398">
        <f>'K. Bilgiler'!H20</f>
        <v>0</v>
      </c>
      <c r="AH92" s="399"/>
      <c r="AI92" s="399"/>
      <c r="AJ92" s="399"/>
      <c r="AK92" s="399"/>
      <c r="AL92" s="399"/>
      <c r="AM92" s="399"/>
      <c r="AN92" s="399"/>
      <c r="AO92" s="400"/>
      <c r="AP92" s="13"/>
      <c r="AQ92" s="383" t="s">
        <v>52</v>
      </c>
      <c r="AR92" s="384"/>
      <c r="AS92" s="384"/>
      <c r="AT92" s="384"/>
      <c r="AU92" s="385"/>
    </row>
    <row r="93" spans="1:47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401"/>
      <c r="AH93" s="402"/>
      <c r="AI93" s="402"/>
      <c r="AJ93" s="402"/>
      <c r="AK93" s="402"/>
      <c r="AL93" s="402"/>
      <c r="AM93" s="402"/>
      <c r="AN93" s="402"/>
      <c r="AO93" s="403"/>
      <c r="AP93" s="81"/>
      <c r="AQ93" s="386"/>
      <c r="AR93" s="387"/>
      <c r="AS93" s="387"/>
      <c r="AT93" s="387"/>
      <c r="AU93" s="388"/>
    </row>
    <row r="95" spans="1:47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102" spans="4:4">
      <c r="D102" s="44"/>
    </row>
  </sheetData>
  <sheetProtection sheet="1" objects="1" scenarios="1"/>
  <mergeCells count="108">
    <mergeCell ref="AQ91:AU91"/>
    <mergeCell ref="A89:C89"/>
    <mergeCell ref="E89:K89"/>
    <mergeCell ref="A92:D92"/>
    <mergeCell ref="F92:G92"/>
    <mergeCell ref="I92:K92"/>
    <mergeCell ref="AG92:AO93"/>
    <mergeCell ref="AQ92:AU92"/>
    <mergeCell ref="AQ93:AU93"/>
    <mergeCell ref="AG89:AO89"/>
    <mergeCell ref="AQ89:AU89"/>
    <mergeCell ref="AG90:AO90"/>
    <mergeCell ref="AQ90:AU90"/>
    <mergeCell ref="A91:D91"/>
    <mergeCell ref="F91:G91"/>
    <mergeCell ref="I91:K91"/>
    <mergeCell ref="AG91:AO91"/>
    <mergeCell ref="A83:C83"/>
    <mergeCell ref="F83:G83"/>
    <mergeCell ref="I83:K83"/>
    <mergeCell ref="A84:D84"/>
    <mergeCell ref="F84:G84"/>
    <mergeCell ref="A87:C87"/>
    <mergeCell ref="E87:K87"/>
    <mergeCell ref="M87:AE87"/>
    <mergeCell ref="A88:C88"/>
    <mergeCell ref="E88:K88"/>
    <mergeCell ref="A81:C81"/>
    <mergeCell ref="F81:G81"/>
    <mergeCell ref="I81:K81"/>
    <mergeCell ref="A82:C82"/>
    <mergeCell ref="F82:G82"/>
    <mergeCell ref="I82:K82"/>
    <mergeCell ref="AF79:AN79"/>
    <mergeCell ref="A80:C80"/>
    <mergeCell ref="F80:G80"/>
    <mergeCell ref="I80:K80"/>
    <mergeCell ref="A79:C79"/>
    <mergeCell ref="F79:G79"/>
    <mergeCell ref="I79:K79"/>
    <mergeCell ref="C43:E43"/>
    <mergeCell ref="C44:E44"/>
    <mergeCell ref="L76:AF76"/>
    <mergeCell ref="AG76:AU76"/>
    <mergeCell ref="A77:K77"/>
    <mergeCell ref="A78:C78"/>
    <mergeCell ref="F78:G78"/>
    <mergeCell ref="I78:K78"/>
    <mergeCell ref="A48:E48"/>
    <mergeCell ref="A49:E49"/>
    <mergeCell ref="A50:E51"/>
    <mergeCell ref="AT50:AT51"/>
    <mergeCell ref="AU50:AU51"/>
    <mergeCell ref="A52:E52"/>
    <mergeCell ref="A53:E54"/>
    <mergeCell ref="AT53:AT54"/>
    <mergeCell ref="AU53:AU54"/>
    <mergeCell ref="A55:E56"/>
    <mergeCell ref="AT55:AT56"/>
    <mergeCell ref="AU55:AU56"/>
    <mergeCell ref="C19:E19"/>
    <mergeCell ref="C20:E20"/>
    <mergeCell ref="C45:E45"/>
    <mergeCell ref="A46:E46"/>
    <mergeCell ref="A47:E47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21:E21"/>
    <mergeCell ref="C22:E22"/>
    <mergeCell ref="C23:E23"/>
    <mergeCell ref="A1:AP1"/>
    <mergeCell ref="AQ1:AU2"/>
    <mergeCell ref="A2:AP2"/>
    <mergeCell ref="A3:E3"/>
    <mergeCell ref="AT3:AU3"/>
    <mergeCell ref="A4:E4"/>
    <mergeCell ref="AU4:AU5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conditionalFormatting sqref="F55:AS55">
    <cfRule type="cellIs" dxfId="41" priority="1" stopIfTrue="1" operator="lessThan">
      <formula>50</formula>
    </cfRule>
  </conditionalFormatting>
  <dataValidations count="2">
    <dataValidation allowBlank="1" showInputMessage="1" showErrorMessage="1" prompt="Sorunun konusunu giriniz." sqref="F3:AS3"/>
    <dataValidation allowBlank="1" showInputMessage="1" showErrorMessage="1" prompt="Öğrencinin sorudan aldığı puan değerini giriniz." sqref="F6:AS45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7">
    <tabColor rgb="FF7030A0"/>
  </sheetPr>
  <dimension ref="A1:AU102"/>
  <sheetViews>
    <sheetView view="pageBreakPreview" zoomScale="98" zoomScaleNormal="70" zoomScaleSheetLayoutView="98" workbookViewId="0">
      <selection activeCell="AX3" sqref="AX3"/>
    </sheetView>
  </sheetViews>
  <sheetFormatPr defaultRowHeight="12.75"/>
  <cols>
    <col min="1" max="1" width="3.85546875" style="4" customWidth="1"/>
    <col min="2" max="2" width="5.7109375" style="4" customWidth="1"/>
    <col min="3" max="4" width="8.7109375" style="4" customWidth="1"/>
    <col min="5" max="5" width="3.42578125" style="4" customWidth="1"/>
    <col min="6" max="45" width="2.42578125" style="4" customWidth="1"/>
    <col min="46" max="46" width="7.7109375" style="203" customWidth="1"/>
    <col min="47" max="47" width="4.5703125" style="4" hidden="1" customWidth="1"/>
    <col min="48" max="16384" width="9.140625" style="4"/>
  </cols>
  <sheetData>
    <row r="1" spans="1:47" ht="17.25" customHeight="1">
      <c r="A1" s="343" t="str">
        <f>'K. Bilgiler'!H14&amp;" EĞİTİM ÖĞRETİM YILI "&amp;'K. Bilgiler'!H6</f>
        <v xml:space="preserve"> EĞİTİM ÖĞRETİM YILI KONAK ÇINARLI MESLEKİ ve TEKNİK ANADOLU LİSESİ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415">
        <f>'Yazılı Tarihleri'!D4</f>
        <v>0</v>
      </c>
      <c r="AR1" s="416"/>
      <c r="AS1" s="416"/>
      <c r="AT1" s="416"/>
      <c r="AU1" s="417"/>
    </row>
    <row r="2" spans="1:47" ht="16.5" customHeight="1">
      <c r="A2" s="341" t="str">
        <f>'K. Bilgiler'!H10&amp;" / "&amp;'K. Bilgiler'!H12&amp;" SINIFI "&amp;'K. Bilgiler'!H8&amp;" DERSİ "&amp;'K. Bilgiler'!H16&amp;" DÖNEM 3. SINAV ANALİZİ"</f>
        <v xml:space="preserve"> /  SINIFI  DERSİ  DÖNEM 3. SINAV ANALİZİ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421"/>
      <c r="AQ2" s="418"/>
      <c r="AR2" s="419"/>
      <c r="AS2" s="419"/>
      <c r="AT2" s="419"/>
      <c r="AU2" s="420"/>
    </row>
    <row r="3" spans="1:47" ht="84.95" customHeight="1">
      <c r="A3" s="336" t="s">
        <v>86</v>
      </c>
      <c r="B3" s="337"/>
      <c r="C3" s="337"/>
      <c r="D3" s="337"/>
      <c r="E3" s="338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210"/>
      <c r="AR3" s="210"/>
      <c r="AS3" s="211"/>
      <c r="AT3" s="422"/>
      <c r="AU3" s="423"/>
    </row>
    <row r="4" spans="1:47" ht="12.75" customHeight="1">
      <c r="A4" s="352" t="s">
        <v>28</v>
      </c>
      <c r="B4" s="352"/>
      <c r="C4" s="352"/>
      <c r="D4" s="352"/>
      <c r="E4" s="352"/>
      <c r="F4" s="18" t="str">
        <f>IF('NOT Baremi'!E19=0," ",'NOT Baremi'!E19)</f>
        <v/>
      </c>
      <c r="G4" s="18" t="str">
        <f>IF('NOT Baremi'!F19=0," ",'NOT Baremi'!F19)</f>
        <v/>
      </c>
      <c r="H4" s="18" t="str">
        <f>IF('NOT Baremi'!G19=0," ",'NOT Baremi'!G19)</f>
        <v/>
      </c>
      <c r="I4" s="18" t="str">
        <f>IF('NOT Baremi'!H19=0," ",'NOT Baremi'!H19)</f>
        <v/>
      </c>
      <c r="J4" s="18" t="str">
        <f>IF('NOT Baremi'!I19=0," ",'NOT Baremi'!I19)</f>
        <v/>
      </c>
      <c r="K4" s="18" t="str">
        <f>IF('NOT Baremi'!J19=0," ",'NOT Baremi'!J19)</f>
        <v/>
      </c>
      <c r="L4" s="18" t="str">
        <f>IF('NOT Baremi'!K19=0," ",'NOT Baremi'!K19)</f>
        <v/>
      </c>
      <c r="M4" s="18" t="str">
        <f>IF('NOT Baremi'!L19=0," ",'NOT Baremi'!L19)</f>
        <v/>
      </c>
      <c r="N4" s="18" t="str">
        <f>IF('NOT Baremi'!M19=0," ",'NOT Baremi'!M19)</f>
        <v/>
      </c>
      <c r="O4" s="18" t="str">
        <f>IF('NOT Baremi'!N19=0," ",'NOT Baremi'!N19)</f>
        <v/>
      </c>
      <c r="P4" s="18" t="str">
        <f>IF('NOT Baremi'!O19=0," ",'NOT Baremi'!O19)</f>
        <v/>
      </c>
      <c r="Q4" s="18" t="str">
        <f>IF('NOT Baremi'!P19=0," ",'NOT Baremi'!P19)</f>
        <v/>
      </c>
      <c r="R4" s="18" t="str">
        <f>IF('NOT Baremi'!Q19=0," ",'NOT Baremi'!Q19)</f>
        <v/>
      </c>
      <c r="S4" s="18" t="str">
        <f>IF('NOT Baremi'!R19=0," ",'NOT Baremi'!R19)</f>
        <v/>
      </c>
      <c r="T4" s="18" t="str">
        <f>IF('NOT Baremi'!S19=0," ",'NOT Baremi'!S19)</f>
        <v/>
      </c>
      <c r="U4" s="18" t="str">
        <f>IF('NOT Baremi'!T19=0," ",'NOT Baremi'!T19)</f>
        <v/>
      </c>
      <c r="V4" s="18" t="str">
        <f>IF('NOT Baremi'!U19=0," ",'NOT Baremi'!U19)</f>
        <v/>
      </c>
      <c r="W4" s="18" t="str">
        <f>IF('NOT Baremi'!V19=0," ",'NOT Baremi'!V19)</f>
        <v/>
      </c>
      <c r="X4" s="18" t="str">
        <f>IF('NOT Baremi'!W19=0," ",'NOT Baremi'!W19)</f>
        <v/>
      </c>
      <c r="Y4" s="18" t="str">
        <f>IF('NOT Baremi'!X19=0," ",'NOT Baremi'!X19)</f>
        <v/>
      </c>
      <c r="Z4" s="18" t="str">
        <f>IF('NOT Baremi'!Y19=0," ",'NOT Baremi'!Y19)</f>
        <v/>
      </c>
      <c r="AA4" s="18" t="str">
        <f>IF('NOT Baremi'!Z19=0," ",'NOT Baremi'!Z19)</f>
        <v/>
      </c>
      <c r="AB4" s="18" t="str">
        <f>IF('NOT Baremi'!AA19=0," ",'NOT Baremi'!AA19)</f>
        <v/>
      </c>
      <c r="AC4" s="18" t="str">
        <f>IF('NOT Baremi'!AB19=0," ",'NOT Baremi'!AB19)</f>
        <v/>
      </c>
      <c r="AD4" s="18" t="str">
        <f>IF('NOT Baremi'!AC19=0," ",'NOT Baremi'!AC19)</f>
        <v/>
      </c>
      <c r="AE4" s="18" t="str">
        <f>IF('NOT Baremi'!AD19=0," ",'NOT Baremi'!AD19)</f>
        <v/>
      </c>
      <c r="AF4" s="18" t="str">
        <f>IF('NOT Baremi'!AE19=0," ",'NOT Baremi'!AE19)</f>
        <v/>
      </c>
      <c r="AG4" s="18" t="str">
        <f>IF('NOT Baremi'!AF19=0," ",'NOT Baremi'!AF19)</f>
        <v/>
      </c>
      <c r="AH4" s="18" t="str">
        <f>IF('NOT Baremi'!AG19=0," ",'NOT Baremi'!AG19)</f>
        <v/>
      </c>
      <c r="AI4" s="18" t="str">
        <f>IF('NOT Baremi'!AH19=0," ",'NOT Baremi'!AH19)</f>
        <v/>
      </c>
      <c r="AJ4" s="18" t="str">
        <f>IF('NOT Baremi'!AI19=0," ",'NOT Baremi'!AI19)</f>
        <v/>
      </c>
      <c r="AK4" s="18" t="str">
        <f>IF('NOT Baremi'!AJ19=0," ",'NOT Baremi'!AJ19)</f>
        <v/>
      </c>
      <c r="AL4" s="18" t="str">
        <f>IF('NOT Baremi'!AK19=0," ",'NOT Baremi'!AK19)</f>
        <v/>
      </c>
      <c r="AM4" s="18" t="str">
        <f>IF('NOT Baremi'!AL19=0," ",'NOT Baremi'!AL19)</f>
        <v/>
      </c>
      <c r="AN4" s="18" t="str">
        <f>IF('NOT Baremi'!AM19=0," ",'NOT Baremi'!AM19)</f>
        <v/>
      </c>
      <c r="AO4" s="18" t="str">
        <f>IF('NOT Baremi'!AN19=0," ",'NOT Baremi'!AN19)</f>
        <v/>
      </c>
      <c r="AP4" s="18" t="str">
        <f>IF('NOT Baremi'!AO19=0," ",'NOT Baremi'!AO19)</f>
        <v/>
      </c>
      <c r="AQ4" s="18" t="str">
        <f>IF('NOT Baremi'!AP19=0," ",'NOT Baremi'!AP19)</f>
        <v/>
      </c>
      <c r="AR4" s="18" t="str">
        <f>IF('NOT Baremi'!AQ19=0," ",'NOT Baremi'!AQ19)</f>
        <v/>
      </c>
      <c r="AS4" s="180" t="str">
        <f>IF('NOT Baremi'!AR19=0," ",'NOT Baremi'!AR19)</f>
        <v/>
      </c>
      <c r="AT4" s="209" t="str">
        <f>IF(SUM(F4:AS4)=0," ",SUM(F4:AS4))</f>
        <v/>
      </c>
      <c r="AU4" s="424" t="s">
        <v>26</v>
      </c>
    </row>
    <row r="5" spans="1:47" ht="40.5">
      <c r="A5" s="39" t="s">
        <v>0</v>
      </c>
      <c r="B5" s="39" t="s">
        <v>36</v>
      </c>
      <c r="C5" s="353" t="s">
        <v>27</v>
      </c>
      <c r="D5" s="353"/>
      <c r="E5" s="353"/>
      <c r="F5" s="17" t="str">
        <f>IF('NOT Baremi'!E19&gt;0,'NOT Baremi'!E18&amp;"."&amp;"SORU"," ")</f>
        <v/>
      </c>
      <c r="G5" s="17" t="str">
        <f>IF('NOT Baremi'!F19&gt;0,'NOT Baremi'!F18&amp;"."&amp;"SORU"," ")</f>
        <v/>
      </c>
      <c r="H5" s="17" t="str">
        <f>IF('NOT Baremi'!G19&gt;0,'NOT Baremi'!G18&amp;"."&amp;"SORU"," ")</f>
        <v/>
      </c>
      <c r="I5" s="17" t="str">
        <f>IF('NOT Baremi'!H19&gt;0,'NOT Baremi'!H18&amp;"."&amp;"SORU"," ")</f>
        <v/>
      </c>
      <c r="J5" s="17" t="str">
        <f>IF('NOT Baremi'!I19&gt;0,'NOT Baremi'!I18&amp;"."&amp;"SORU"," ")</f>
        <v/>
      </c>
      <c r="K5" s="17" t="str">
        <f>IF('NOT Baremi'!J19&gt;0,'NOT Baremi'!J18&amp;"."&amp;"SORU"," ")</f>
        <v/>
      </c>
      <c r="L5" s="17" t="str">
        <f>IF('NOT Baremi'!K19&gt;0,'NOT Baremi'!K18&amp;"."&amp;"SORU"," ")</f>
        <v/>
      </c>
      <c r="M5" s="17" t="str">
        <f>IF('NOT Baremi'!L19&gt;0,'NOT Baremi'!L18&amp;"."&amp;"SORU"," ")</f>
        <v/>
      </c>
      <c r="N5" s="17" t="str">
        <f>IF('NOT Baremi'!M19&gt;0,'NOT Baremi'!M18&amp;"."&amp;"SORU"," ")</f>
        <v/>
      </c>
      <c r="O5" s="17" t="str">
        <f>IF('NOT Baremi'!N19&gt;0,'NOT Baremi'!N18&amp;"."&amp;"SORU"," ")</f>
        <v/>
      </c>
      <c r="P5" s="17" t="str">
        <f>IF('NOT Baremi'!O19&gt;0,'NOT Baremi'!O18&amp;"."&amp;"SORU"," ")</f>
        <v/>
      </c>
      <c r="Q5" s="17" t="str">
        <f>IF('NOT Baremi'!P19&gt;0,'NOT Baremi'!P18&amp;"."&amp;"SORU"," ")</f>
        <v/>
      </c>
      <c r="R5" s="17" t="str">
        <f>IF('NOT Baremi'!Q19&gt;0,'NOT Baremi'!Q18&amp;"."&amp;"SORU"," ")</f>
        <v/>
      </c>
      <c r="S5" s="17" t="str">
        <f>IF('NOT Baremi'!R19&gt;0,'NOT Baremi'!R18&amp;"."&amp;"SORU"," ")</f>
        <v/>
      </c>
      <c r="T5" s="17" t="str">
        <f>IF('NOT Baremi'!S19&gt;0,'NOT Baremi'!S18&amp;"."&amp;"SORU"," ")</f>
        <v/>
      </c>
      <c r="U5" s="17" t="str">
        <f>IF('NOT Baremi'!T19&gt;0,'NOT Baremi'!T18&amp;"."&amp;"SORU"," ")</f>
        <v/>
      </c>
      <c r="V5" s="17" t="str">
        <f>IF('NOT Baremi'!U19&gt;0,'NOT Baremi'!U18&amp;"."&amp;"SORU"," ")</f>
        <v/>
      </c>
      <c r="W5" s="17" t="str">
        <f>IF('NOT Baremi'!V19&gt;0,'NOT Baremi'!V18&amp;"."&amp;"SORU"," ")</f>
        <v/>
      </c>
      <c r="X5" s="17" t="str">
        <f>IF('NOT Baremi'!W19&gt;0,'NOT Baremi'!W18&amp;"."&amp;"SORU"," ")</f>
        <v/>
      </c>
      <c r="Y5" s="17" t="str">
        <f>IF('NOT Baremi'!X19&gt;0,'NOT Baremi'!X18&amp;"."&amp;"SORU"," ")</f>
        <v/>
      </c>
      <c r="Z5" s="17" t="str">
        <f>IF('NOT Baremi'!Y19&gt;0,'NOT Baremi'!Y18&amp;"."&amp;"SORU"," ")</f>
        <v/>
      </c>
      <c r="AA5" s="17" t="str">
        <f>IF('NOT Baremi'!Z19&gt;0,'NOT Baremi'!Z18&amp;"."&amp;"SORU"," ")</f>
        <v/>
      </c>
      <c r="AB5" s="17" t="str">
        <f>IF('NOT Baremi'!AA19&gt;0,'NOT Baremi'!AA18&amp;"."&amp;"SORU"," ")</f>
        <v/>
      </c>
      <c r="AC5" s="17" t="str">
        <f>IF('NOT Baremi'!AB19&gt;0,'NOT Baremi'!AB18&amp;"."&amp;"SORU"," ")</f>
        <v/>
      </c>
      <c r="AD5" s="17" t="str">
        <f>IF('NOT Baremi'!AC19&gt;0,'NOT Baremi'!AC18&amp;"."&amp;"SORU"," ")</f>
        <v/>
      </c>
      <c r="AE5" s="17" t="str">
        <f>IF('NOT Baremi'!AD19&gt;0,'NOT Baremi'!AD18&amp;"."&amp;"SORU"," ")</f>
        <v/>
      </c>
      <c r="AF5" s="17" t="str">
        <f>IF('NOT Baremi'!AE19&gt;0,'NOT Baremi'!AE18&amp;"."&amp;"SORU"," ")</f>
        <v/>
      </c>
      <c r="AG5" s="17" t="str">
        <f>IF('NOT Baremi'!AF19&gt;0,'NOT Baremi'!AF18&amp;"."&amp;"SORU"," ")</f>
        <v/>
      </c>
      <c r="AH5" s="17" t="str">
        <f>IF('NOT Baremi'!AG19&gt;0,'NOT Baremi'!AG18&amp;"."&amp;"SORU"," ")</f>
        <v/>
      </c>
      <c r="AI5" s="17" t="str">
        <f>IF('NOT Baremi'!AH19&gt;0,'NOT Baremi'!AH18&amp;"."&amp;"SORU"," ")</f>
        <v/>
      </c>
      <c r="AJ5" s="17" t="str">
        <f>IF('NOT Baremi'!AI19&gt;0,'NOT Baremi'!AI18&amp;"."&amp;"SORU"," ")</f>
        <v/>
      </c>
      <c r="AK5" s="17" t="str">
        <f>IF('NOT Baremi'!AJ19&gt;0,'NOT Baremi'!AJ18&amp;"."&amp;"SORU"," ")</f>
        <v/>
      </c>
      <c r="AL5" s="17" t="str">
        <f>IF('NOT Baremi'!AK19&gt;0,'NOT Baremi'!AK18&amp;"."&amp;"SORU"," ")</f>
        <v/>
      </c>
      <c r="AM5" s="17" t="str">
        <f>IF('NOT Baremi'!AL19&gt;0,'NOT Baremi'!AL18&amp;"."&amp;"SORU"," ")</f>
        <v/>
      </c>
      <c r="AN5" s="17" t="str">
        <f>IF('NOT Baremi'!AM19&gt;0,'NOT Baremi'!AM18&amp;"."&amp;"SORU"," ")</f>
        <v/>
      </c>
      <c r="AO5" s="17" t="str">
        <f>IF('NOT Baremi'!AN19&gt;0,'NOT Baremi'!AN18&amp;"."&amp;"SORU"," ")</f>
        <v/>
      </c>
      <c r="AP5" s="17" t="str">
        <f>IF('NOT Baremi'!AO19&gt;0,'NOT Baremi'!AO18&amp;"."&amp;"SORU"," ")</f>
        <v/>
      </c>
      <c r="AQ5" s="17" t="str">
        <f>IF('NOT Baremi'!AP19&gt;0,'NOT Baremi'!AP18&amp;"."&amp;"SORU"," ")</f>
        <v/>
      </c>
      <c r="AR5" s="17" t="str">
        <f>IF('NOT Baremi'!AQ19&gt;0,'NOT Baremi'!AQ18&amp;"."&amp;"SORU"," ")</f>
        <v/>
      </c>
      <c r="AS5" s="181" t="str">
        <f>IF('NOT Baremi'!AR19&gt;0,'NOT Baremi'!AR18&amp;"."&amp;"SORU"," ")</f>
        <v/>
      </c>
      <c r="AT5" s="198" t="s">
        <v>31</v>
      </c>
      <c r="AU5" s="425"/>
    </row>
    <row r="6" spans="1:47" ht="12" customHeight="1">
      <c r="A6" s="40">
        <f>'S. Listesi'!E4</f>
        <v>1</v>
      </c>
      <c r="B6" s="41">
        <f>IF('S. Listesi'!F4=0," ",'S. Listesi'!F4)</f>
        <v>1</v>
      </c>
      <c r="C6" s="349" t="str">
        <f>IF('S. Listesi'!G4=0," ",'S. Listesi'!G4)</f>
        <v>İsim Soyisim</v>
      </c>
      <c r="D6" s="349"/>
      <c r="E6" s="349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82"/>
      <c r="AT6" s="199" t="str">
        <f>IF(COUNTBLANK(F6:AS6)=COLUMNS(F6:AS6)," ",IF(SUM(F6:AS6)=0,0,SUM(F6:AS6)))</f>
        <v/>
      </c>
      <c r="AU6" s="193" t="str">
        <f>IF(AT6=" "," ",IF(AT6&gt;=85,5,IF(AT6&gt;=70,4,IF(AT6&gt;=60,3,IF(AT6&gt;=50,2,IF(AT6&gt;=0,1,0))))))</f>
        <v/>
      </c>
    </row>
    <row r="7" spans="1:47" ht="12" customHeight="1">
      <c r="A7" s="40">
        <f>'S. Listesi'!E5</f>
        <v>2</v>
      </c>
      <c r="B7" s="41">
        <f>IF('S. Listesi'!F5=0," ",'S. Listesi'!F5)</f>
        <v>1</v>
      </c>
      <c r="C7" s="349" t="str">
        <f>IF('S. Listesi'!G5=0," ",'S. Listesi'!G5)</f>
        <v>İsim Soyisim</v>
      </c>
      <c r="D7" s="349"/>
      <c r="E7" s="3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83"/>
      <c r="AT7" s="199" t="str">
        <f t="shared" ref="AT7:AT45" si="0">IF(COUNTBLANK(F7:AS7)=COLUMNS(F7:AS7)," ",IF(SUM(F7:AS7)=0,0,SUM(F7:AS7)))</f>
        <v/>
      </c>
      <c r="AU7" s="193" t="str">
        <f t="shared" ref="AU7:AU45" si="1">IF(AT7=" "," ",IF(AT7&gt;=85,5,IF(AT7&gt;=70,4,IF(AT7&gt;=60,3,IF(AT7&gt;=50,2,IF(AT7&gt;=0,1,0))))))</f>
        <v/>
      </c>
    </row>
    <row r="8" spans="1:47" ht="12" customHeight="1">
      <c r="A8" s="40">
        <f>'S. Listesi'!E6</f>
        <v>3</v>
      </c>
      <c r="B8" s="41">
        <f>IF('S. Listesi'!F6=0," ",'S. Listesi'!F6)</f>
        <v>1</v>
      </c>
      <c r="C8" s="349" t="str">
        <f>IF('S. Listesi'!G6=0," ",'S. Listesi'!G6)</f>
        <v>İsim Soyisim</v>
      </c>
      <c r="D8" s="349"/>
      <c r="E8" s="349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82"/>
      <c r="AT8" s="199" t="str">
        <f t="shared" si="0"/>
        <v/>
      </c>
      <c r="AU8" s="193" t="str">
        <f t="shared" si="1"/>
        <v/>
      </c>
    </row>
    <row r="9" spans="1:47" ht="12" customHeight="1">
      <c r="A9" s="40">
        <f>'S. Listesi'!E7</f>
        <v>4</v>
      </c>
      <c r="B9" s="41">
        <f>IF('S. Listesi'!F7=0," ",'S. Listesi'!F7)</f>
        <v>1</v>
      </c>
      <c r="C9" s="349" t="str">
        <f>IF('S. Listesi'!G7=0," ",'S. Listesi'!G7)</f>
        <v>İsim Soyisim</v>
      </c>
      <c r="D9" s="349"/>
      <c r="E9" s="349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83"/>
      <c r="AT9" s="199" t="str">
        <f t="shared" si="0"/>
        <v/>
      </c>
      <c r="AU9" s="193" t="str">
        <f t="shared" si="1"/>
        <v/>
      </c>
    </row>
    <row r="10" spans="1:47" ht="12" customHeight="1">
      <c r="A10" s="40">
        <f>'S. Listesi'!E8</f>
        <v>5</v>
      </c>
      <c r="B10" s="41">
        <f>IF('S. Listesi'!F8=0," ",'S. Listesi'!F8)</f>
        <v>1</v>
      </c>
      <c r="C10" s="349" t="str">
        <f>IF('S. Listesi'!G8=0," ",'S. Listesi'!G8)</f>
        <v>İsim Soyisim</v>
      </c>
      <c r="D10" s="349"/>
      <c r="E10" s="349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82"/>
      <c r="AT10" s="199" t="str">
        <f t="shared" si="0"/>
        <v/>
      </c>
      <c r="AU10" s="193" t="str">
        <f t="shared" si="1"/>
        <v/>
      </c>
    </row>
    <row r="11" spans="1:47" ht="12" customHeight="1">
      <c r="A11" s="40">
        <f>'S. Listesi'!E9</f>
        <v>6</v>
      </c>
      <c r="B11" s="41">
        <f>IF('S. Listesi'!F9=0," ",'S. Listesi'!F9)</f>
        <v>1</v>
      </c>
      <c r="C11" s="349" t="str">
        <f>IF('S. Listesi'!G9=0," ",'S. Listesi'!G9)</f>
        <v>İsim Soyisim</v>
      </c>
      <c r="D11" s="349"/>
      <c r="E11" s="349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83"/>
      <c r="AT11" s="199" t="str">
        <f t="shared" si="0"/>
        <v/>
      </c>
      <c r="AU11" s="193" t="str">
        <f t="shared" si="1"/>
        <v/>
      </c>
    </row>
    <row r="12" spans="1:47" ht="12" customHeight="1">
      <c r="A12" s="40">
        <f>'S. Listesi'!E10</f>
        <v>7</v>
      </c>
      <c r="B12" s="41">
        <f>IF('S. Listesi'!F10=0," ",'S. Listesi'!F10)</f>
        <v>1</v>
      </c>
      <c r="C12" s="349" t="str">
        <f>IF('S. Listesi'!G10=0," ",'S. Listesi'!G10)</f>
        <v>İsim Soyisim</v>
      </c>
      <c r="D12" s="349"/>
      <c r="E12" s="349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82"/>
      <c r="AT12" s="199" t="str">
        <f t="shared" si="0"/>
        <v/>
      </c>
      <c r="AU12" s="193" t="str">
        <f t="shared" si="1"/>
        <v/>
      </c>
    </row>
    <row r="13" spans="1:47" ht="12" customHeight="1">
      <c r="A13" s="40">
        <f>'S. Listesi'!E11</f>
        <v>8</v>
      </c>
      <c r="B13" s="41">
        <f>IF('S. Listesi'!F11=0," ",'S. Listesi'!F11)</f>
        <v>1</v>
      </c>
      <c r="C13" s="349" t="str">
        <f>IF('S. Listesi'!G11=0," ",'S. Listesi'!G11)</f>
        <v>İsim Soyisim</v>
      </c>
      <c r="D13" s="349"/>
      <c r="E13" s="349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83"/>
      <c r="AT13" s="199" t="str">
        <f t="shared" si="0"/>
        <v/>
      </c>
      <c r="AU13" s="193" t="str">
        <f t="shared" si="1"/>
        <v/>
      </c>
    </row>
    <row r="14" spans="1:47" ht="12" customHeight="1">
      <c r="A14" s="40">
        <f>'S. Listesi'!E12</f>
        <v>9</v>
      </c>
      <c r="B14" s="41">
        <f>IF('S. Listesi'!F12=0," ",'S. Listesi'!F12)</f>
        <v>1</v>
      </c>
      <c r="C14" s="349" t="str">
        <f>IF('S. Listesi'!G12=0," ",'S. Listesi'!G12)</f>
        <v>İsim Soyisim</v>
      </c>
      <c r="D14" s="349"/>
      <c r="E14" s="349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82"/>
      <c r="AT14" s="199" t="str">
        <f t="shared" si="0"/>
        <v/>
      </c>
      <c r="AU14" s="193" t="str">
        <f t="shared" si="1"/>
        <v/>
      </c>
    </row>
    <row r="15" spans="1:47" ht="12" customHeight="1">
      <c r="A15" s="40">
        <f>'S. Listesi'!E13</f>
        <v>10</v>
      </c>
      <c r="B15" s="41">
        <f>IF('S. Listesi'!F13=0," ",'S. Listesi'!F13)</f>
        <v>1</v>
      </c>
      <c r="C15" s="349" t="str">
        <f>IF('S. Listesi'!G13=0," ",'S. Listesi'!G13)</f>
        <v>İsim Soyisim</v>
      </c>
      <c r="D15" s="349"/>
      <c r="E15" s="349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83"/>
      <c r="AT15" s="199" t="str">
        <f t="shared" si="0"/>
        <v/>
      </c>
      <c r="AU15" s="193" t="str">
        <f t="shared" si="1"/>
        <v/>
      </c>
    </row>
    <row r="16" spans="1:47" ht="12" customHeight="1">
      <c r="A16" s="40">
        <f>'S. Listesi'!E14</f>
        <v>11</v>
      </c>
      <c r="B16" s="41">
        <f>IF('S. Listesi'!F14=0," ",'S. Listesi'!F14)</f>
        <v>1</v>
      </c>
      <c r="C16" s="349" t="str">
        <f>IF('S. Listesi'!G14=0," ",'S. Listesi'!G14)</f>
        <v>İsim Soyisim</v>
      </c>
      <c r="D16" s="349"/>
      <c r="E16" s="349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82"/>
      <c r="AT16" s="199" t="str">
        <f t="shared" si="0"/>
        <v/>
      </c>
      <c r="AU16" s="193" t="str">
        <f t="shared" si="1"/>
        <v/>
      </c>
    </row>
    <row r="17" spans="1:47" ht="12" customHeight="1">
      <c r="A17" s="40">
        <f>'S. Listesi'!E15</f>
        <v>12</v>
      </c>
      <c r="B17" s="41">
        <f>IF('S. Listesi'!F15=0," ",'S. Listesi'!F15)</f>
        <v>1</v>
      </c>
      <c r="C17" s="349" t="str">
        <f>IF('S. Listesi'!G15=0," ",'S. Listesi'!G15)</f>
        <v>İsim Soyisim</v>
      </c>
      <c r="D17" s="349"/>
      <c r="E17" s="349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83"/>
      <c r="AT17" s="199" t="str">
        <f t="shared" si="0"/>
        <v/>
      </c>
      <c r="AU17" s="193" t="str">
        <f t="shared" si="1"/>
        <v/>
      </c>
    </row>
    <row r="18" spans="1:47" ht="12" customHeight="1">
      <c r="A18" s="40">
        <f>'S. Listesi'!E16</f>
        <v>13</v>
      </c>
      <c r="B18" s="41">
        <f>IF('S. Listesi'!F16=0," ",'S. Listesi'!F16)</f>
        <v>1</v>
      </c>
      <c r="C18" s="349" t="str">
        <f>IF('S. Listesi'!G16=0," ",'S. Listesi'!G16)</f>
        <v>İsim Soyisim</v>
      </c>
      <c r="D18" s="349"/>
      <c r="E18" s="349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82"/>
      <c r="AT18" s="199" t="str">
        <f t="shared" si="0"/>
        <v/>
      </c>
      <c r="AU18" s="193" t="str">
        <f t="shared" si="1"/>
        <v/>
      </c>
    </row>
    <row r="19" spans="1:47" ht="12" customHeight="1">
      <c r="A19" s="40">
        <f>'S. Listesi'!E17</f>
        <v>14</v>
      </c>
      <c r="B19" s="41">
        <f>IF('S. Listesi'!F17=0," ",'S. Listesi'!F17)</f>
        <v>1</v>
      </c>
      <c r="C19" s="349" t="str">
        <f>IF('S. Listesi'!G17=0," ",'S. Listesi'!G17)</f>
        <v>İsim Soyisim</v>
      </c>
      <c r="D19" s="349"/>
      <c r="E19" s="349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83"/>
      <c r="AT19" s="199" t="str">
        <f t="shared" si="0"/>
        <v/>
      </c>
      <c r="AU19" s="193" t="str">
        <f t="shared" si="1"/>
        <v/>
      </c>
    </row>
    <row r="20" spans="1:47" ht="12" customHeight="1">
      <c r="A20" s="40">
        <f>'S. Listesi'!E18</f>
        <v>15</v>
      </c>
      <c r="B20" s="41">
        <f>IF('S. Listesi'!F18=0," ",'S. Listesi'!F18)</f>
        <v>1</v>
      </c>
      <c r="C20" s="349" t="str">
        <f>IF('S. Listesi'!G18=0," ",'S. Listesi'!G18)</f>
        <v>İsim Soyisim</v>
      </c>
      <c r="D20" s="349"/>
      <c r="E20" s="349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82"/>
      <c r="AT20" s="199" t="str">
        <f t="shared" si="0"/>
        <v/>
      </c>
      <c r="AU20" s="193" t="str">
        <f t="shared" si="1"/>
        <v/>
      </c>
    </row>
    <row r="21" spans="1:47" ht="12" customHeight="1">
      <c r="A21" s="40">
        <f>'S. Listesi'!E19</f>
        <v>16</v>
      </c>
      <c r="B21" s="41">
        <f>IF('S. Listesi'!F19=0," ",'S. Listesi'!F19)</f>
        <v>1</v>
      </c>
      <c r="C21" s="349" t="str">
        <f>IF('S. Listesi'!G19=0," ",'S. Listesi'!G19)</f>
        <v>İsim Soyisim</v>
      </c>
      <c r="D21" s="349"/>
      <c r="E21" s="349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83"/>
      <c r="AT21" s="199" t="str">
        <f t="shared" si="0"/>
        <v/>
      </c>
      <c r="AU21" s="193" t="str">
        <f t="shared" si="1"/>
        <v/>
      </c>
    </row>
    <row r="22" spans="1:47" ht="12" customHeight="1">
      <c r="A22" s="40">
        <f>'S. Listesi'!E20</f>
        <v>17</v>
      </c>
      <c r="B22" s="41">
        <f>IF('S. Listesi'!F20=0," ",'S. Listesi'!F20)</f>
        <v>1</v>
      </c>
      <c r="C22" s="349" t="str">
        <f>IF('S. Listesi'!G20=0," ",'S. Listesi'!G20)</f>
        <v>İsim Soyisim</v>
      </c>
      <c r="D22" s="349"/>
      <c r="E22" s="349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82"/>
      <c r="AT22" s="199" t="str">
        <f t="shared" si="0"/>
        <v/>
      </c>
      <c r="AU22" s="193" t="str">
        <f t="shared" si="1"/>
        <v/>
      </c>
    </row>
    <row r="23" spans="1:47" ht="12" customHeight="1">
      <c r="A23" s="40">
        <f>'S. Listesi'!E21</f>
        <v>18</v>
      </c>
      <c r="B23" s="41">
        <f>IF('S. Listesi'!F21=0," ",'S. Listesi'!F21)</f>
        <v>1</v>
      </c>
      <c r="C23" s="349" t="str">
        <f>IF('S. Listesi'!G21=0," ",'S. Listesi'!G21)</f>
        <v>İsim Soyisim</v>
      </c>
      <c r="D23" s="349"/>
      <c r="E23" s="34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83"/>
      <c r="AT23" s="199" t="str">
        <f t="shared" si="0"/>
        <v/>
      </c>
      <c r="AU23" s="193" t="str">
        <f t="shared" si="1"/>
        <v/>
      </c>
    </row>
    <row r="24" spans="1:47" ht="12" customHeight="1">
      <c r="A24" s="40">
        <f>'S. Listesi'!E22</f>
        <v>19</v>
      </c>
      <c r="B24" s="41">
        <f>IF('S. Listesi'!F22=0," ",'S. Listesi'!F22)</f>
        <v>1</v>
      </c>
      <c r="C24" s="349" t="str">
        <f>IF('S. Listesi'!G22=0," ",'S. Listesi'!G22)</f>
        <v>İsim Soyisim</v>
      </c>
      <c r="D24" s="349"/>
      <c r="E24" s="349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82"/>
      <c r="AT24" s="199" t="str">
        <f t="shared" si="0"/>
        <v/>
      </c>
      <c r="AU24" s="193" t="str">
        <f t="shared" si="1"/>
        <v/>
      </c>
    </row>
    <row r="25" spans="1:47" ht="12" customHeight="1">
      <c r="A25" s="40">
        <f>'S. Listesi'!E23</f>
        <v>20</v>
      </c>
      <c r="B25" s="41">
        <f>IF('S. Listesi'!F23=0," ",'S. Listesi'!F23)</f>
        <v>1</v>
      </c>
      <c r="C25" s="349" t="str">
        <f>IF('S. Listesi'!G23=0," ",'S. Listesi'!G23)</f>
        <v>İsim Soyisim</v>
      </c>
      <c r="D25" s="349"/>
      <c r="E25" s="34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83"/>
      <c r="AT25" s="199" t="str">
        <f t="shared" si="0"/>
        <v/>
      </c>
      <c r="AU25" s="193" t="str">
        <f t="shared" si="1"/>
        <v/>
      </c>
    </row>
    <row r="26" spans="1:47" ht="12" customHeight="1">
      <c r="A26" s="40">
        <f>'S. Listesi'!E24</f>
        <v>21</v>
      </c>
      <c r="B26" s="41">
        <f>IF('S. Listesi'!F24=0," ",'S. Listesi'!F24)</f>
        <v>1</v>
      </c>
      <c r="C26" s="349" t="str">
        <f>IF('S. Listesi'!G24=0," ",'S. Listesi'!G24)</f>
        <v>İsim Soyisim</v>
      </c>
      <c r="D26" s="349"/>
      <c r="E26" s="349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82"/>
      <c r="AT26" s="199" t="str">
        <f t="shared" si="0"/>
        <v/>
      </c>
      <c r="AU26" s="193" t="str">
        <f t="shared" si="1"/>
        <v/>
      </c>
    </row>
    <row r="27" spans="1:47" ht="12" customHeight="1">
      <c r="A27" s="40">
        <f>'S. Listesi'!E25</f>
        <v>22</v>
      </c>
      <c r="B27" s="41">
        <f>IF('S. Listesi'!F25=0," ",'S. Listesi'!F25)</f>
        <v>1</v>
      </c>
      <c r="C27" s="349" t="str">
        <f>IF('S. Listesi'!G25=0," ",'S. Listesi'!G25)</f>
        <v>İsim Soyisim</v>
      </c>
      <c r="D27" s="349"/>
      <c r="E27" s="349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83"/>
      <c r="AT27" s="199" t="str">
        <f t="shared" si="0"/>
        <v/>
      </c>
      <c r="AU27" s="193" t="str">
        <f t="shared" si="1"/>
        <v/>
      </c>
    </row>
    <row r="28" spans="1:47" ht="12" customHeight="1">
      <c r="A28" s="40">
        <f>'S. Listesi'!E26</f>
        <v>23</v>
      </c>
      <c r="B28" s="41">
        <f>IF('S. Listesi'!F26=0," ",'S. Listesi'!F26)</f>
        <v>1</v>
      </c>
      <c r="C28" s="349" t="str">
        <f>IF('S. Listesi'!G26=0," ",'S. Listesi'!G26)</f>
        <v>İsim Soyisim</v>
      </c>
      <c r="D28" s="349"/>
      <c r="E28" s="349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82"/>
      <c r="AT28" s="199" t="str">
        <f t="shared" si="0"/>
        <v/>
      </c>
      <c r="AU28" s="193" t="str">
        <f t="shared" si="1"/>
        <v/>
      </c>
    </row>
    <row r="29" spans="1:47" ht="12" customHeight="1">
      <c r="A29" s="40">
        <f>'S. Listesi'!E27</f>
        <v>24</v>
      </c>
      <c r="B29" s="41">
        <f>IF('S. Listesi'!F27=0," ",'S. Listesi'!F27)</f>
        <v>1</v>
      </c>
      <c r="C29" s="346" t="str">
        <f>IF('S. Listesi'!G27=0," ",'S. Listesi'!G27)</f>
        <v>İsim Soyisim</v>
      </c>
      <c r="D29" s="347"/>
      <c r="E29" s="348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83"/>
      <c r="AT29" s="199" t="str">
        <f t="shared" si="0"/>
        <v/>
      </c>
      <c r="AU29" s="193" t="str">
        <f t="shared" si="1"/>
        <v/>
      </c>
    </row>
    <row r="30" spans="1:47" ht="12" customHeight="1">
      <c r="A30" s="40">
        <f>'S. Listesi'!E28</f>
        <v>25</v>
      </c>
      <c r="B30" s="41">
        <f>IF('S. Listesi'!F28=0," ",'S. Listesi'!F28)</f>
        <v>1</v>
      </c>
      <c r="C30" s="346" t="str">
        <f>IF('S. Listesi'!G28=0," ",'S. Listesi'!G28)</f>
        <v>İsim Soyisim</v>
      </c>
      <c r="D30" s="347"/>
      <c r="E30" s="348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82"/>
      <c r="AT30" s="199" t="str">
        <f t="shared" si="0"/>
        <v/>
      </c>
      <c r="AU30" s="193" t="str">
        <f t="shared" si="1"/>
        <v/>
      </c>
    </row>
    <row r="31" spans="1:47" ht="12" customHeight="1">
      <c r="A31" s="40">
        <f>'S. Listesi'!E29</f>
        <v>26</v>
      </c>
      <c r="B31" s="41">
        <f>IF('S. Listesi'!F29=0," ",'S. Listesi'!F29)</f>
        <v>1</v>
      </c>
      <c r="C31" s="346" t="str">
        <f>IF('S. Listesi'!G29=0," ",'S. Listesi'!G29)</f>
        <v>İsim Soyisim</v>
      </c>
      <c r="D31" s="347"/>
      <c r="E31" s="348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83"/>
      <c r="AT31" s="199" t="str">
        <f t="shared" si="0"/>
        <v/>
      </c>
      <c r="AU31" s="193" t="str">
        <f t="shared" si="1"/>
        <v/>
      </c>
    </row>
    <row r="32" spans="1:47" ht="12" customHeight="1">
      <c r="A32" s="40">
        <f>'S. Listesi'!E30</f>
        <v>27</v>
      </c>
      <c r="B32" s="41">
        <f>IF('S. Listesi'!F30=0," ",'S. Listesi'!F30)</f>
        <v>1</v>
      </c>
      <c r="C32" s="346" t="str">
        <f>IF('S. Listesi'!G30=0," ",'S. Listesi'!G30)</f>
        <v>İsim Soyisim</v>
      </c>
      <c r="D32" s="347"/>
      <c r="E32" s="348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82"/>
      <c r="AT32" s="199" t="str">
        <f t="shared" si="0"/>
        <v/>
      </c>
      <c r="AU32" s="193" t="str">
        <f t="shared" si="1"/>
        <v/>
      </c>
    </row>
    <row r="33" spans="1:47" ht="12" customHeight="1">
      <c r="A33" s="40">
        <f>'S. Listesi'!E31</f>
        <v>28</v>
      </c>
      <c r="B33" s="41">
        <f>IF('S. Listesi'!F31=0," ",'S. Listesi'!F31)</f>
        <v>1</v>
      </c>
      <c r="C33" s="346" t="str">
        <f>IF('S. Listesi'!G31=0," ",'S. Listesi'!G31)</f>
        <v>İsim Soyisim</v>
      </c>
      <c r="D33" s="347"/>
      <c r="E33" s="348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83"/>
      <c r="AT33" s="199" t="str">
        <f t="shared" si="0"/>
        <v/>
      </c>
      <c r="AU33" s="193" t="str">
        <f t="shared" si="1"/>
        <v/>
      </c>
    </row>
    <row r="34" spans="1:47" ht="12" customHeight="1">
      <c r="A34" s="40">
        <f>'S. Listesi'!E32</f>
        <v>29</v>
      </c>
      <c r="B34" s="41">
        <f>IF('S. Listesi'!F32=0," ",'S. Listesi'!F32)</f>
        <v>1</v>
      </c>
      <c r="C34" s="346" t="str">
        <f>IF('S. Listesi'!G32=0," ",'S. Listesi'!G32)</f>
        <v>İsim Soyisim</v>
      </c>
      <c r="D34" s="347"/>
      <c r="E34" s="348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82"/>
      <c r="AT34" s="199" t="str">
        <f t="shared" si="0"/>
        <v/>
      </c>
      <c r="AU34" s="193" t="str">
        <f t="shared" si="1"/>
        <v/>
      </c>
    </row>
    <row r="35" spans="1:47" ht="12" customHeight="1">
      <c r="A35" s="40">
        <f>'S. Listesi'!E33</f>
        <v>30</v>
      </c>
      <c r="B35" s="41">
        <f>IF('S. Listesi'!F33=0," ",'S. Listesi'!F33)</f>
        <v>1</v>
      </c>
      <c r="C35" s="346" t="str">
        <f>IF('S. Listesi'!G33=0," ",'S. Listesi'!G33)</f>
        <v>İsim Soyisim</v>
      </c>
      <c r="D35" s="347"/>
      <c r="E35" s="348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83"/>
      <c r="AT35" s="199" t="str">
        <f t="shared" si="0"/>
        <v/>
      </c>
      <c r="AU35" s="193" t="str">
        <f t="shared" si="1"/>
        <v/>
      </c>
    </row>
    <row r="36" spans="1:47" ht="12" customHeight="1">
      <c r="A36" s="40">
        <f>'S. Listesi'!E34</f>
        <v>31</v>
      </c>
      <c r="B36" s="41">
        <f>IF('S. Listesi'!F34=0," ",'S. Listesi'!F34)</f>
        <v>1</v>
      </c>
      <c r="C36" s="346" t="str">
        <f>IF('S. Listesi'!G34=0," ",'S. Listesi'!G34)</f>
        <v>İsim Soyisim</v>
      </c>
      <c r="D36" s="347"/>
      <c r="E36" s="348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82"/>
      <c r="AT36" s="199" t="str">
        <f t="shared" si="0"/>
        <v/>
      </c>
      <c r="AU36" s="193" t="str">
        <f t="shared" si="1"/>
        <v/>
      </c>
    </row>
    <row r="37" spans="1:47" ht="12" customHeight="1">
      <c r="A37" s="40">
        <f>'S. Listesi'!E35</f>
        <v>32</v>
      </c>
      <c r="B37" s="41">
        <f>IF('S. Listesi'!F35=0," ",'S. Listesi'!F35)</f>
        <v>1</v>
      </c>
      <c r="C37" s="346" t="str">
        <f>IF('S. Listesi'!G35=0," ",'S. Listesi'!G35)</f>
        <v>İsim Soyisim</v>
      </c>
      <c r="D37" s="347"/>
      <c r="E37" s="348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83"/>
      <c r="AT37" s="199" t="str">
        <f t="shared" si="0"/>
        <v/>
      </c>
      <c r="AU37" s="193" t="str">
        <f t="shared" si="1"/>
        <v/>
      </c>
    </row>
    <row r="38" spans="1:47" ht="12" customHeight="1">
      <c r="A38" s="40">
        <f>'S. Listesi'!E36</f>
        <v>33</v>
      </c>
      <c r="B38" s="41">
        <f>IF('S. Listesi'!F36=0," ",'S. Listesi'!F36)</f>
        <v>1</v>
      </c>
      <c r="C38" s="346" t="str">
        <f>IF('S. Listesi'!G36=0," ",'S. Listesi'!G36)</f>
        <v>İsim Soyisim</v>
      </c>
      <c r="D38" s="347"/>
      <c r="E38" s="348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82"/>
      <c r="AT38" s="199" t="str">
        <f t="shared" si="0"/>
        <v/>
      </c>
      <c r="AU38" s="193" t="str">
        <f t="shared" si="1"/>
        <v/>
      </c>
    </row>
    <row r="39" spans="1:47" ht="12" customHeight="1">
      <c r="A39" s="40">
        <f>'S. Listesi'!E37</f>
        <v>34</v>
      </c>
      <c r="B39" s="41">
        <f>IF('S. Listesi'!F37=0," ",'S. Listesi'!F37)</f>
        <v>1</v>
      </c>
      <c r="C39" s="346" t="str">
        <f>IF('S. Listesi'!G37=0," ",'S. Listesi'!G37)</f>
        <v>İsim Soyisim</v>
      </c>
      <c r="D39" s="347"/>
      <c r="E39" s="348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83"/>
      <c r="AT39" s="199" t="str">
        <f t="shared" si="0"/>
        <v/>
      </c>
      <c r="AU39" s="193" t="str">
        <f t="shared" si="1"/>
        <v/>
      </c>
    </row>
    <row r="40" spans="1:47" ht="12" customHeight="1">
      <c r="A40" s="40">
        <f>'S. Listesi'!E38</f>
        <v>35</v>
      </c>
      <c r="B40" s="41">
        <f>IF('S. Listesi'!F38=0," ",'S. Listesi'!F38)</f>
        <v>1</v>
      </c>
      <c r="C40" s="346" t="str">
        <f>IF('S. Listesi'!G38=0," ",'S. Listesi'!G38)</f>
        <v>İsim Soyisim</v>
      </c>
      <c r="D40" s="347"/>
      <c r="E40" s="348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82"/>
      <c r="AT40" s="199" t="str">
        <f t="shared" si="0"/>
        <v/>
      </c>
      <c r="AU40" s="193" t="str">
        <f t="shared" si="1"/>
        <v/>
      </c>
    </row>
    <row r="41" spans="1:47" ht="12" customHeight="1">
      <c r="A41" s="40" t="str">
        <f>'S. Listesi'!E39</f>
        <v/>
      </c>
      <c r="B41" s="41" t="str">
        <f>IF('S. Listesi'!F39=0," ",'S. Listesi'!F39)</f>
        <v/>
      </c>
      <c r="C41" s="346" t="str">
        <f>IF('S. Listesi'!G39=0," ",'S. Listesi'!G39)</f>
        <v/>
      </c>
      <c r="D41" s="347"/>
      <c r="E41" s="348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83"/>
      <c r="AT41" s="199" t="str">
        <f t="shared" si="0"/>
        <v/>
      </c>
      <c r="AU41" s="193" t="str">
        <f t="shared" si="1"/>
        <v/>
      </c>
    </row>
    <row r="42" spans="1:47" ht="12" customHeight="1">
      <c r="A42" s="40" t="str">
        <f>'S. Listesi'!E40</f>
        <v/>
      </c>
      <c r="B42" s="41" t="str">
        <f>IF('S. Listesi'!F40=0," ",'S. Listesi'!F40)</f>
        <v/>
      </c>
      <c r="C42" s="346" t="str">
        <f>IF('S. Listesi'!G40=0," ",'S. Listesi'!G40)</f>
        <v/>
      </c>
      <c r="D42" s="347"/>
      <c r="E42" s="348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82"/>
      <c r="AT42" s="199" t="str">
        <f t="shared" si="0"/>
        <v/>
      </c>
      <c r="AU42" s="193" t="str">
        <f t="shared" si="1"/>
        <v/>
      </c>
    </row>
    <row r="43" spans="1:47" ht="12" customHeight="1">
      <c r="A43" s="40" t="str">
        <f>'S. Listesi'!E41</f>
        <v/>
      </c>
      <c r="B43" s="41" t="str">
        <f>IF('S. Listesi'!F41=0," ",'S. Listesi'!F41)</f>
        <v/>
      </c>
      <c r="C43" s="346" t="str">
        <f>IF('S. Listesi'!G41=0," ",'S. Listesi'!G41)</f>
        <v/>
      </c>
      <c r="D43" s="347"/>
      <c r="E43" s="348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83"/>
      <c r="AT43" s="199" t="str">
        <f t="shared" si="0"/>
        <v/>
      </c>
      <c r="AU43" s="193" t="str">
        <f t="shared" si="1"/>
        <v/>
      </c>
    </row>
    <row r="44" spans="1:47" ht="12" customHeight="1">
      <c r="A44" s="40" t="str">
        <f>'S. Listesi'!E42</f>
        <v/>
      </c>
      <c r="B44" s="41" t="str">
        <f>IF('S. Listesi'!F42=0," ",'S. Listesi'!F42)</f>
        <v/>
      </c>
      <c r="C44" s="346" t="str">
        <f>IF('S. Listesi'!G42=0," ",'S. Listesi'!G42)</f>
        <v/>
      </c>
      <c r="D44" s="347"/>
      <c r="E44" s="348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82"/>
      <c r="AT44" s="199" t="str">
        <f t="shared" si="0"/>
        <v/>
      </c>
      <c r="AU44" s="193" t="str">
        <f t="shared" si="1"/>
        <v/>
      </c>
    </row>
    <row r="45" spans="1:47">
      <c r="A45" s="40" t="str">
        <f>'S. Listesi'!E43</f>
        <v/>
      </c>
      <c r="B45" s="41" t="str">
        <f>IF('S. Listesi'!F43=0," ",'S. Listesi'!F43)</f>
        <v/>
      </c>
      <c r="C45" s="346" t="str">
        <f>IF('S. Listesi'!G43=0," ",'S. Listesi'!G43)</f>
        <v/>
      </c>
      <c r="D45" s="347"/>
      <c r="E45" s="348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83"/>
      <c r="AT45" s="199" t="str">
        <f t="shared" si="0"/>
        <v/>
      </c>
      <c r="AU45" s="193" t="str">
        <f t="shared" si="1"/>
        <v/>
      </c>
    </row>
    <row r="46" spans="1:47" ht="39.75" customHeight="1">
      <c r="A46" s="368" t="s">
        <v>20</v>
      </c>
      <c r="B46" s="369"/>
      <c r="C46" s="369"/>
      <c r="D46" s="369"/>
      <c r="E46" s="370"/>
      <c r="F46" s="19" t="str">
        <f>F5</f>
        <v/>
      </c>
      <c r="G46" s="19" t="str">
        <f t="shared" ref="G46:AS46" si="2">G5</f>
        <v/>
      </c>
      <c r="H46" s="19" t="str">
        <f t="shared" si="2"/>
        <v/>
      </c>
      <c r="I46" s="19" t="str">
        <f t="shared" si="2"/>
        <v/>
      </c>
      <c r="J46" s="19" t="str">
        <f t="shared" si="2"/>
        <v/>
      </c>
      <c r="K46" s="19" t="str">
        <f t="shared" si="2"/>
        <v/>
      </c>
      <c r="L46" s="19" t="str">
        <f t="shared" si="2"/>
        <v/>
      </c>
      <c r="M46" s="19" t="str">
        <f t="shared" si="2"/>
        <v/>
      </c>
      <c r="N46" s="19" t="str">
        <f t="shared" si="2"/>
        <v/>
      </c>
      <c r="O46" s="19" t="str">
        <f t="shared" si="2"/>
        <v/>
      </c>
      <c r="P46" s="19" t="str">
        <f t="shared" si="2"/>
        <v/>
      </c>
      <c r="Q46" s="19" t="str">
        <f t="shared" si="2"/>
        <v/>
      </c>
      <c r="R46" s="19" t="str">
        <f t="shared" si="2"/>
        <v/>
      </c>
      <c r="S46" s="19" t="str">
        <f t="shared" si="2"/>
        <v/>
      </c>
      <c r="T46" s="19" t="str">
        <f t="shared" si="2"/>
        <v/>
      </c>
      <c r="U46" s="19" t="str">
        <f t="shared" si="2"/>
        <v/>
      </c>
      <c r="V46" s="19" t="str">
        <f t="shared" si="2"/>
        <v/>
      </c>
      <c r="W46" s="19" t="str">
        <f t="shared" si="2"/>
        <v/>
      </c>
      <c r="X46" s="19" t="str">
        <f t="shared" si="2"/>
        <v/>
      </c>
      <c r="Y46" s="19" t="str">
        <f t="shared" si="2"/>
        <v/>
      </c>
      <c r="Z46" s="19" t="str">
        <f t="shared" si="2"/>
        <v/>
      </c>
      <c r="AA46" s="19" t="str">
        <f t="shared" si="2"/>
        <v/>
      </c>
      <c r="AB46" s="19" t="str">
        <f t="shared" si="2"/>
        <v/>
      </c>
      <c r="AC46" s="19" t="str">
        <f t="shared" si="2"/>
        <v/>
      </c>
      <c r="AD46" s="19" t="str">
        <f t="shared" si="2"/>
        <v/>
      </c>
      <c r="AE46" s="19" t="str">
        <f t="shared" si="2"/>
        <v/>
      </c>
      <c r="AF46" s="19" t="str">
        <f t="shared" si="2"/>
        <v/>
      </c>
      <c r="AG46" s="19" t="str">
        <f t="shared" si="2"/>
        <v/>
      </c>
      <c r="AH46" s="19" t="str">
        <f t="shared" si="2"/>
        <v/>
      </c>
      <c r="AI46" s="19" t="str">
        <f t="shared" si="2"/>
        <v/>
      </c>
      <c r="AJ46" s="19" t="str">
        <f t="shared" si="2"/>
        <v/>
      </c>
      <c r="AK46" s="19" t="str">
        <f t="shared" si="2"/>
        <v/>
      </c>
      <c r="AL46" s="19" t="str">
        <f t="shared" si="2"/>
        <v/>
      </c>
      <c r="AM46" s="19" t="str">
        <f t="shared" si="2"/>
        <v/>
      </c>
      <c r="AN46" s="19" t="str">
        <f t="shared" si="2"/>
        <v/>
      </c>
      <c r="AO46" s="19" t="str">
        <f t="shared" si="2"/>
        <v/>
      </c>
      <c r="AP46" s="19" t="str">
        <f t="shared" si="2"/>
        <v/>
      </c>
      <c r="AQ46" s="19" t="str">
        <f t="shared" si="2"/>
        <v/>
      </c>
      <c r="AR46" s="19" t="str">
        <f t="shared" si="2"/>
        <v/>
      </c>
      <c r="AS46" s="184" t="str">
        <f t="shared" si="2"/>
        <v/>
      </c>
      <c r="AT46" s="200"/>
      <c r="AU46" s="194"/>
    </row>
    <row r="47" spans="1:47" ht="19.5" customHeight="1">
      <c r="A47" s="382" t="s">
        <v>30</v>
      </c>
      <c r="B47" s="382"/>
      <c r="C47" s="382"/>
      <c r="D47" s="382"/>
      <c r="E47" s="382"/>
      <c r="F47" s="5" t="str">
        <f t="shared" ref="F47:AS47" si="3">IF(COUNTBLANK(F6:F45)=ROWS(F6:F45)," ",SUM(F6:F45))</f>
        <v/>
      </c>
      <c r="G47" s="5" t="str">
        <f t="shared" si="3"/>
        <v/>
      </c>
      <c r="H47" s="5" t="str">
        <f t="shared" si="3"/>
        <v/>
      </c>
      <c r="I47" s="5" t="str">
        <f t="shared" si="3"/>
        <v/>
      </c>
      <c r="J47" s="5" t="str">
        <f t="shared" si="3"/>
        <v/>
      </c>
      <c r="K47" s="5" t="str">
        <f t="shared" si="3"/>
        <v/>
      </c>
      <c r="L47" s="5" t="str">
        <f t="shared" si="3"/>
        <v/>
      </c>
      <c r="M47" s="5" t="str">
        <f t="shared" si="3"/>
        <v/>
      </c>
      <c r="N47" s="5" t="str">
        <f t="shared" si="3"/>
        <v/>
      </c>
      <c r="O47" s="5" t="str">
        <f t="shared" si="3"/>
        <v/>
      </c>
      <c r="P47" s="5" t="str">
        <f t="shared" si="3"/>
        <v/>
      </c>
      <c r="Q47" s="5" t="str">
        <f t="shared" si="3"/>
        <v/>
      </c>
      <c r="R47" s="5" t="str">
        <f t="shared" si="3"/>
        <v/>
      </c>
      <c r="S47" s="5" t="str">
        <f t="shared" si="3"/>
        <v/>
      </c>
      <c r="T47" s="5" t="str">
        <f t="shared" si="3"/>
        <v/>
      </c>
      <c r="U47" s="5" t="str">
        <f t="shared" si="3"/>
        <v/>
      </c>
      <c r="V47" s="5" t="str">
        <f t="shared" si="3"/>
        <v/>
      </c>
      <c r="W47" s="5" t="str">
        <f t="shared" si="3"/>
        <v/>
      </c>
      <c r="X47" s="5" t="str">
        <f t="shared" si="3"/>
        <v/>
      </c>
      <c r="Y47" s="5" t="str">
        <f t="shared" si="3"/>
        <v/>
      </c>
      <c r="Z47" s="5" t="str">
        <f t="shared" si="3"/>
        <v/>
      </c>
      <c r="AA47" s="5" t="str">
        <f t="shared" si="3"/>
        <v/>
      </c>
      <c r="AB47" s="5" t="str">
        <f t="shared" si="3"/>
        <v/>
      </c>
      <c r="AC47" s="5" t="str">
        <f t="shared" si="3"/>
        <v/>
      </c>
      <c r="AD47" s="5" t="str">
        <f t="shared" si="3"/>
        <v/>
      </c>
      <c r="AE47" s="5" t="str">
        <f t="shared" si="3"/>
        <v/>
      </c>
      <c r="AF47" s="5" t="str">
        <f t="shared" si="3"/>
        <v/>
      </c>
      <c r="AG47" s="5" t="str">
        <f t="shared" si="3"/>
        <v/>
      </c>
      <c r="AH47" s="5" t="str">
        <f t="shared" si="3"/>
        <v/>
      </c>
      <c r="AI47" s="5" t="str">
        <f t="shared" si="3"/>
        <v/>
      </c>
      <c r="AJ47" s="5" t="str">
        <f t="shared" si="3"/>
        <v/>
      </c>
      <c r="AK47" s="5" t="str">
        <f t="shared" si="3"/>
        <v/>
      </c>
      <c r="AL47" s="5" t="str">
        <f t="shared" si="3"/>
        <v/>
      </c>
      <c r="AM47" s="5" t="str">
        <f t="shared" si="3"/>
        <v/>
      </c>
      <c r="AN47" s="5" t="str">
        <f t="shared" si="3"/>
        <v/>
      </c>
      <c r="AO47" s="5" t="str">
        <f t="shared" si="3"/>
        <v/>
      </c>
      <c r="AP47" s="5" t="str">
        <f t="shared" si="3"/>
        <v/>
      </c>
      <c r="AQ47" s="5" t="str">
        <f t="shared" si="3"/>
        <v/>
      </c>
      <c r="AR47" s="5" t="str">
        <f t="shared" si="3"/>
        <v/>
      </c>
      <c r="AS47" s="185" t="str">
        <f t="shared" si="3"/>
        <v/>
      </c>
      <c r="AT47" s="201"/>
      <c r="AU47" s="195"/>
    </row>
    <row r="48" spans="1:47" ht="25.5" customHeight="1">
      <c r="A48" s="365" t="s">
        <v>47</v>
      </c>
      <c r="B48" s="365"/>
      <c r="C48" s="365"/>
      <c r="D48" s="365"/>
      <c r="E48" s="365"/>
      <c r="F48" s="54" t="str">
        <f t="shared" ref="F48:AS48" si="4">IF(COUNTBLANK(F6:F45)=ROWS(F6:F45)," ",AVERAGE(F6:F45))</f>
        <v/>
      </c>
      <c r="G48" s="54" t="str">
        <f t="shared" si="4"/>
        <v/>
      </c>
      <c r="H48" s="54" t="str">
        <f t="shared" si="4"/>
        <v/>
      </c>
      <c r="I48" s="54" t="str">
        <f t="shared" si="4"/>
        <v/>
      </c>
      <c r="J48" s="54" t="str">
        <f t="shared" si="4"/>
        <v/>
      </c>
      <c r="K48" s="54" t="str">
        <f t="shared" si="4"/>
        <v/>
      </c>
      <c r="L48" s="54" t="str">
        <f t="shared" si="4"/>
        <v/>
      </c>
      <c r="M48" s="54" t="str">
        <f t="shared" si="4"/>
        <v/>
      </c>
      <c r="N48" s="54" t="str">
        <f t="shared" si="4"/>
        <v/>
      </c>
      <c r="O48" s="54" t="str">
        <f t="shared" si="4"/>
        <v/>
      </c>
      <c r="P48" s="54" t="str">
        <f t="shared" si="4"/>
        <v/>
      </c>
      <c r="Q48" s="54" t="str">
        <f t="shared" si="4"/>
        <v/>
      </c>
      <c r="R48" s="54" t="str">
        <f t="shared" si="4"/>
        <v/>
      </c>
      <c r="S48" s="54" t="str">
        <f t="shared" si="4"/>
        <v/>
      </c>
      <c r="T48" s="54" t="str">
        <f t="shared" si="4"/>
        <v/>
      </c>
      <c r="U48" s="54" t="str">
        <f t="shared" si="4"/>
        <v/>
      </c>
      <c r="V48" s="54" t="str">
        <f t="shared" si="4"/>
        <v/>
      </c>
      <c r="W48" s="54" t="str">
        <f t="shared" si="4"/>
        <v/>
      </c>
      <c r="X48" s="54" t="str">
        <f t="shared" si="4"/>
        <v/>
      </c>
      <c r="Y48" s="54" t="str">
        <f t="shared" si="4"/>
        <v/>
      </c>
      <c r="Z48" s="54" t="str">
        <f t="shared" si="4"/>
        <v/>
      </c>
      <c r="AA48" s="54" t="str">
        <f t="shared" si="4"/>
        <v/>
      </c>
      <c r="AB48" s="54" t="str">
        <f t="shared" si="4"/>
        <v/>
      </c>
      <c r="AC48" s="54" t="str">
        <f t="shared" si="4"/>
        <v/>
      </c>
      <c r="AD48" s="54" t="str">
        <f t="shared" si="4"/>
        <v/>
      </c>
      <c r="AE48" s="54" t="str">
        <f t="shared" si="4"/>
        <v/>
      </c>
      <c r="AF48" s="54" t="str">
        <f t="shared" si="4"/>
        <v/>
      </c>
      <c r="AG48" s="54" t="str">
        <f t="shared" si="4"/>
        <v/>
      </c>
      <c r="AH48" s="54" t="str">
        <f t="shared" si="4"/>
        <v/>
      </c>
      <c r="AI48" s="54" t="str">
        <f t="shared" si="4"/>
        <v/>
      </c>
      <c r="AJ48" s="54" t="str">
        <f t="shared" si="4"/>
        <v/>
      </c>
      <c r="AK48" s="54" t="str">
        <f t="shared" si="4"/>
        <v/>
      </c>
      <c r="AL48" s="54" t="str">
        <f t="shared" si="4"/>
        <v/>
      </c>
      <c r="AM48" s="54" t="str">
        <f t="shared" si="4"/>
        <v/>
      </c>
      <c r="AN48" s="54" t="str">
        <f t="shared" si="4"/>
        <v/>
      </c>
      <c r="AO48" s="54" t="str">
        <f t="shared" si="4"/>
        <v/>
      </c>
      <c r="AP48" s="54" t="str">
        <f t="shared" si="4"/>
        <v/>
      </c>
      <c r="AQ48" s="54" t="str">
        <f t="shared" si="4"/>
        <v/>
      </c>
      <c r="AR48" s="54" t="str">
        <f t="shared" si="4"/>
        <v/>
      </c>
      <c r="AS48" s="186" t="str">
        <f t="shared" si="4"/>
        <v/>
      </c>
      <c r="AT48" s="202" t="str">
        <f>IF(COUNTIF(AT6:AT45," ")=ROWS(AT6:AT45)," ",AVERAGE(AT6:AT45))</f>
        <v/>
      </c>
      <c r="AU48" s="196" t="str">
        <f>IF(COUNTIF(AU6:AU45," ")=ROWS(AU6:AU45)," ",AVERAGE(AU6:AU45))</f>
        <v/>
      </c>
    </row>
    <row r="49" spans="1:47" ht="21" customHeight="1">
      <c r="A49" s="365" t="s">
        <v>32</v>
      </c>
      <c r="B49" s="365"/>
      <c r="C49" s="365"/>
      <c r="D49" s="365"/>
      <c r="E49" s="365"/>
      <c r="F49" s="55" t="str">
        <f t="shared" ref="F49:AS49" si="5">IF(COUNTBLANK(F6:F45)=ROWS(F6:F45)," ",IF(COUNTIF(F6:F45,F4)=0,"YOK",COUNTIF(F6:F45,F4)))</f>
        <v/>
      </c>
      <c r="G49" s="55" t="str">
        <f t="shared" si="5"/>
        <v/>
      </c>
      <c r="H49" s="55" t="str">
        <f t="shared" si="5"/>
        <v/>
      </c>
      <c r="I49" s="55" t="str">
        <f t="shared" si="5"/>
        <v/>
      </c>
      <c r="J49" s="55" t="str">
        <f t="shared" si="5"/>
        <v/>
      </c>
      <c r="K49" s="55" t="str">
        <f t="shared" si="5"/>
        <v/>
      </c>
      <c r="L49" s="55" t="str">
        <f t="shared" si="5"/>
        <v/>
      </c>
      <c r="M49" s="55" t="str">
        <f t="shared" si="5"/>
        <v/>
      </c>
      <c r="N49" s="55" t="str">
        <f t="shared" si="5"/>
        <v/>
      </c>
      <c r="O49" s="55" t="str">
        <f t="shared" si="5"/>
        <v/>
      </c>
      <c r="P49" s="55" t="str">
        <f t="shared" si="5"/>
        <v/>
      </c>
      <c r="Q49" s="55" t="str">
        <f t="shared" si="5"/>
        <v/>
      </c>
      <c r="R49" s="55" t="str">
        <f t="shared" si="5"/>
        <v/>
      </c>
      <c r="S49" s="55" t="str">
        <f t="shared" si="5"/>
        <v/>
      </c>
      <c r="T49" s="55" t="str">
        <f t="shared" si="5"/>
        <v/>
      </c>
      <c r="U49" s="55" t="str">
        <f t="shared" si="5"/>
        <v/>
      </c>
      <c r="V49" s="55" t="str">
        <f t="shared" si="5"/>
        <v/>
      </c>
      <c r="W49" s="55" t="str">
        <f t="shared" si="5"/>
        <v/>
      </c>
      <c r="X49" s="55" t="str">
        <f t="shared" si="5"/>
        <v/>
      </c>
      <c r="Y49" s="55" t="str">
        <f t="shared" si="5"/>
        <v/>
      </c>
      <c r="Z49" s="55" t="str">
        <f t="shared" si="5"/>
        <v/>
      </c>
      <c r="AA49" s="55" t="str">
        <f t="shared" si="5"/>
        <v/>
      </c>
      <c r="AB49" s="55" t="str">
        <f t="shared" si="5"/>
        <v/>
      </c>
      <c r="AC49" s="55" t="str">
        <f t="shared" si="5"/>
        <v/>
      </c>
      <c r="AD49" s="55" t="str">
        <f t="shared" si="5"/>
        <v/>
      </c>
      <c r="AE49" s="55" t="str">
        <f t="shared" si="5"/>
        <v/>
      </c>
      <c r="AF49" s="55" t="str">
        <f t="shared" si="5"/>
        <v/>
      </c>
      <c r="AG49" s="55" t="str">
        <f t="shared" si="5"/>
        <v/>
      </c>
      <c r="AH49" s="55" t="str">
        <f t="shared" si="5"/>
        <v/>
      </c>
      <c r="AI49" s="55" t="str">
        <f t="shared" si="5"/>
        <v/>
      </c>
      <c r="AJ49" s="55" t="str">
        <f t="shared" si="5"/>
        <v/>
      </c>
      <c r="AK49" s="55" t="str">
        <f t="shared" si="5"/>
        <v/>
      </c>
      <c r="AL49" s="55" t="str">
        <f t="shared" si="5"/>
        <v/>
      </c>
      <c r="AM49" s="55" t="str">
        <f t="shared" si="5"/>
        <v/>
      </c>
      <c r="AN49" s="55" t="str">
        <f t="shared" si="5"/>
        <v/>
      </c>
      <c r="AO49" s="55" t="str">
        <f t="shared" si="5"/>
        <v/>
      </c>
      <c r="AP49" s="55" t="str">
        <f t="shared" si="5"/>
        <v/>
      </c>
      <c r="AQ49" s="55" t="str">
        <f t="shared" si="5"/>
        <v/>
      </c>
      <c r="AR49" s="55" t="str">
        <f t="shared" si="5"/>
        <v/>
      </c>
      <c r="AS49" s="187" t="str">
        <f t="shared" si="5"/>
        <v/>
      </c>
      <c r="AT49" s="202"/>
      <c r="AU49" s="197"/>
    </row>
    <row r="50" spans="1:47" ht="29.25" customHeight="1">
      <c r="A50" s="365" t="s">
        <v>34</v>
      </c>
      <c r="B50" s="365"/>
      <c r="C50" s="365"/>
      <c r="D50" s="365"/>
      <c r="E50" s="365"/>
      <c r="F50" s="56" t="str">
        <f t="shared" ref="F50:AS50" si="6">IF(COUNTBLANK(F6:F45)=ROWS(F6:F45)," ",IF(F49="YOK",0,100*F49/COUNTA(F6:F45)))</f>
        <v/>
      </c>
      <c r="G50" s="56" t="str">
        <f t="shared" si="6"/>
        <v/>
      </c>
      <c r="H50" s="56" t="str">
        <f t="shared" si="6"/>
        <v/>
      </c>
      <c r="I50" s="56" t="str">
        <f t="shared" si="6"/>
        <v/>
      </c>
      <c r="J50" s="56" t="str">
        <f t="shared" si="6"/>
        <v/>
      </c>
      <c r="K50" s="56" t="str">
        <f t="shared" si="6"/>
        <v/>
      </c>
      <c r="L50" s="56" t="str">
        <f t="shared" si="6"/>
        <v/>
      </c>
      <c r="M50" s="56" t="str">
        <f t="shared" si="6"/>
        <v/>
      </c>
      <c r="N50" s="56" t="str">
        <f t="shared" si="6"/>
        <v/>
      </c>
      <c r="O50" s="56" t="str">
        <f t="shared" si="6"/>
        <v/>
      </c>
      <c r="P50" s="56" t="str">
        <f t="shared" si="6"/>
        <v/>
      </c>
      <c r="Q50" s="56" t="str">
        <f t="shared" si="6"/>
        <v/>
      </c>
      <c r="R50" s="56" t="str">
        <f t="shared" si="6"/>
        <v/>
      </c>
      <c r="S50" s="56" t="str">
        <f t="shared" si="6"/>
        <v/>
      </c>
      <c r="T50" s="56" t="str">
        <f t="shared" si="6"/>
        <v/>
      </c>
      <c r="U50" s="56" t="str">
        <f t="shared" si="6"/>
        <v/>
      </c>
      <c r="V50" s="56" t="str">
        <f t="shared" si="6"/>
        <v/>
      </c>
      <c r="W50" s="56" t="str">
        <f t="shared" si="6"/>
        <v/>
      </c>
      <c r="X50" s="56" t="str">
        <f t="shared" si="6"/>
        <v/>
      </c>
      <c r="Y50" s="56" t="str">
        <f t="shared" si="6"/>
        <v/>
      </c>
      <c r="Z50" s="56" t="str">
        <f t="shared" si="6"/>
        <v/>
      </c>
      <c r="AA50" s="56" t="str">
        <f t="shared" si="6"/>
        <v/>
      </c>
      <c r="AB50" s="56" t="str">
        <f t="shared" si="6"/>
        <v/>
      </c>
      <c r="AC50" s="56" t="str">
        <f t="shared" si="6"/>
        <v/>
      </c>
      <c r="AD50" s="56" t="str">
        <f t="shared" si="6"/>
        <v/>
      </c>
      <c r="AE50" s="56" t="str">
        <f t="shared" si="6"/>
        <v/>
      </c>
      <c r="AF50" s="56" t="str">
        <f t="shared" si="6"/>
        <v/>
      </c>
      <c r="AG50" s="56" t="str">
        <f t="shared" si="6"/>
        <v/>
      </c>
      <c r="AH50" s="56" t="str">
        <f t="shared" si="6"/>
        <v/>
      </c>
      <c r="AI50" s="56" t="str">
        <f t="shared" si="6"/>
        <v/>
      </c>
      <c r="AJ50" s="56" t="str">
        <f t="shared" si="6"/>
        <v/>
      </c>
      <c r="AK50" s="56" t="str">
        <f t="shared" si="6"/>
        <v/>
      </c>
      <c r="AL50" s="56" t="str">
        <f t="shared" si="6"/>
        <v/>
      </c>
      <c r="AM50" s="56" t="str">
        <f t="shared" si="6"/>
        <v/>
      </c>
      <c r="AN50" s="56" t="str">
        <f t="shared" si="6"/>
        <v/>
      </c>
      <c r="AO50" s="56" t="str">
        <f t="shared" si="6"/>
        <v/>
      </c>
      <c r="AP50" s="56" t="str">
        <f t="shared" si="6"/>
        <v/>
      </c>
      <c r="AQ50" s="56" t="str">
        <f t="shared" si="6"/>
        <v/>
      </c>
      <c r="AR50" s="56" t="str">
        <f t="shared" si="6"/>
        <v/>
      </c>
      <c r="AS50" s="188" t="str">
        <f t="shared" si="6"/>
        <v/>
      </c>
      <c r="AT50" s="426"/>
      <c r="AU50" s="427"/>
    </row>
    <row r="51" spans="1:47" ht="10.5" customHeight="1">
      <c r="A51" s="365"/>
      <c r="B51" s="365"/>
      <c r="C51" s="365"/>
      <c r="D51" s="365"/>
      <c r="E51" s="365"/>
      <c r="F51" s="57" t="str">
        <f>IF(F50&lt;&gt;" ","%"," ")</f>
        <v/>
      </c>
      <c r="G51" s="57" t="str">
        <f t="shared" ref="G51:AS51" si="7">IF(G50&lt;&gt;" ","%"," ")</f>
        <v/>
      </c>
      <c r="H51" s="57" t="str">
        <f t="shared" si="7"/>
        <v/>
      </c>
      <c r="I51" s="57" t="str">
        <f t="shared" si="7"/>
        <v/>
      </c>
      <c r="J51" s="57" t="str">
        <f t="shared" si="7"/>
        <v/>
      </c>
      <c r="K51" s="57" t="str">
        <f t="shared" si="7"/>
        <v/>
      </c>
      <c r="L51" s="57" t="str">
        <f t="shared" si="7"/>
        <v/>
      </c>
      <c r="M51" s="57" t="str">
        <f t="shared" si="7"/>
        <v/>
      </c>
      <c r="N51" s="57" t="str">
        <f t="shared" si="7"/>
        <v/>
      </c>
      <c r="O51" s="57" t="str">
        <f t="shared" si="7"/>
        <v/>
      </c>
      <c r="P51" s="57" t="str">
        <f t="shared" si="7"/>
        <v/>
      </c>
      <c r="Q51" s="57" t="str">
        <f t="shared" si="7"/>
        <v/>
      </c>
      <c r="R51" s="57" t="str">
        <f t="shared" si="7"/>
        <v/>
      </c>
      <c r="S51" s="57" t="str">
        <f t="shared" si="7"/>
        <v/>
      </c>
      <c r="T51" s="57" t="str">
        <f t="shared" si="7"/>
        <v/>
      </c>
      <c r="U51" s="57" t="str">
        <f t="shared" si="7"/>
        <v/>
      </c>
      <c r="V51" s="57" t="str">
        <f t="shared" si="7"/>
        <v/>
      </c>
      <c r="W51" s="57" t="str">
        <f t="shared" si="7"/>
        <v/>
      </c>
      <c r="X51" s="57" t="str">
        <f t="shared" si="7"/>
        <v/>
      </c>
      <c r="Y51" s="57" t="str">
        <f t="shared" si="7"/>
        <v/>
      </c>
      <c r="Z51" s="57" t="str">
        <f t="shared" si="7"/>
        <v/>
      </c>
      <c r="AA51" s="57" t="str">
        <f t="shared" si="7"/>
        <v/>
      </c>
      <c r="AB51" s="57" t="str">
        <f t="shared" si="7"/>
        <v/>
      </c>
      <c r="AC51" s="57" t="str">
        <f t="shared" si="7"/>
        <v/>
      </c>
      <c r="AD51" s="57" t="str">
        <f t="shared" si="7"/>
        <v/>
      </c>
      <c r="AE51" s="57" t="str">
        <f t="shared" si="7"/>
        <v/>
      </c>
      <c r="AF51" s="57" t="str">
        <f t="shared" si="7"/>
        <v/>
      </c>
      <c r="AG51" s="57" t="str">
        <f t="shared" si="7"/>
        <v/>
      </c>
      <c r="AH51" s="57" t="str">
        <f t="shared" si="7"/>
        <v/>
      </c>
      <c r="AI51" s="57" t="str">
        <f t="shared" si="7"/>
        <v/>
      </c>
      <c r="AJ51" s="57" t="str">
        <f t="shared" si="7"/>
        <v/>
      </c>
      <c r="AK51" s="57" t="str">
        <f t="shared" si="7"/>
        <v/>
      </c>
      <c r="AL51" s="57" t="str">
        <f t="shared" si="7"/>
        <v/>
      </c>
      <c r="AM51" s="57" t="str">
        <f t="shared" si="7"/>
        <v/>
      </c>
      <c r="AN51" s="57" t="str">
        <f t="shared" si="7"/>
        <v/>
      </c>
      <c r="AO51" s="57" t="str">
        <f t="shared" si="7"/>
        <v/>
      </c>
      <c r="AP51" s="57" t="str">
        <f t="shared" si="7"/>
        <v/>
      </c>
      <c r="AQ51" s="57" t="str">
        <f t="shared" si="7"/>
        <v/>
      </c>
      <c r="AR51" s="57" t="str">
        <f t="shared" si="7"/>
        <v/>
      </c>
      <c r="AS51" s="189" t="str">
        <f t="shared" si="7"/>
        <v/>
      </c>
      <c r="AT51" s="426"/>
      <c r="AU51" s="427"/>
    </row>
    <row r="52" spans="1:47" ht="21.75" customHeight="1">
      <c r="A52" s="365" t="s">
        <v>33</v>
      </c>
      <c r="B52" s="365"/>
      <c r="C52" s="365"/>
      <c r="D52" s="365"/>
      <c r="E52" s="365"/>
      <c r="F52" s="55" t="str">
        <f t="shared" ref="F52:AS52" si="8">IF(COUNTBLANK(F6:F45)=ROWS(F6:F45)," ",IF(COUNTIF(F6:F45,0)=0,"YOK",COUNTIF(F6:F45,0)))</f>
        <v/>
      </c>
      <c r="G52" s="55" t="str">
        <f t="shared" si="8"/>
        <v/>
      </c>
      <c r="H52" s="55" t="str">
        <f t="shared" si="8"/>
        <v/>
      </c>
      <c r="I52" s="55" t="str">
        <f t="shared" si="8"/>
        <v/>
      </c>
      <c r="J52" s="55" t="str">
        <f t="shared" si="8"/>
        <v/>
      </c>
      <c r="K52" s="55" t="str">
        <f t="shared" si="8"/>
        <v/>
      </c>
      <c r="L52" s="55" t="str">
        <f t="shared" si="8"/>
        <v/>
      </c>
      <c r="M52" s="55" t="str">
        <f t="shared" si="8"/>
        <v/>
      </c>
      <c r="N52" s="55" t="str">
        <f t="shared" si="8"/>
        <v/>
      </c>
      <c r="O52" s="55" t="str">
        <f t="shared" si="8"/>
        <v/>
      </c>
      <c r="P52" s="55" t="str">
        <f t="shared" si="8"/>
        <v/>
      </c>
      <c r="Q52" s="55" t="str">
        <f t="shared" si="8"/>
        <v/>
      </c>
      <c r="R52" s="55" t="str">
        <f t="shared" si="8"/>
        <v/>
      </c>
      <c r="S52" s="55" t="str">
        <f t="shared" si="8"/>
        <v/>
      </c>
      <c r="T52" s="55" t="str">
        <f t="shared" si="8"/>
        <v/>
      </c>
      <c r="U52" s="55" t="str">
        <f t="shared" si="8"/>
        <v/>
      </c>
      <c r="V52" s="55" t="str">
        <f t="shared" si="8"/>
        <v/>
      </c>
      <c r="W52" s="55" t="str">
        <f t="shared" si="8"/>
        <v/>
      </c>
      <c r="X52" s="55" t="str">
        <f t="shared" si="8"/>
        <v/>
      </c>
      <c r="Y52" s="55" t="str">
        <f t="shared" si="8"/>
        <v/>
      </c>
      <c r="Z52" s="55" t="str">
        <f t="shared" si="8"/>
        <v/>
      </c>
      <c r="AA52" s="55" t="str">
        <f t="shared" si="8"/>
        <v/>
      </c>
      <c r="AB52" s="55" t="str">
        <f t="shared" si="8"/>
        <v/>
      </c>
      <c r="AC52" s="55" t="str">
        <f t="shared" si="8"/>
        <v/>
      </c>
      <c r="AD52" s="55" t="str">
        <f t="shared" si="8"/>
        <v/>
      </c>
      <c r="AE52" s="55" t="str">
        <f t="shared" si="8"/>
        <v/>
      </c>
      <c r="AF52" s="55" t="str">
        <f t="shared" si="8"/>
        <v/>
      </c>
      <c r="AG52" s="55" t="str">
        <f t="shared" si="8"/>
        <v/>
      </c>
      <c r="AH52" s="55" t="str">
        <f t="shared" si="8"/>
        <v/>
      </c>
      <c r="AI52" s="55" t="str">
        <f t="shared" si="8"/>
        <v/>
      </c>
      <c r="AJ52" s="55" t="str">
        <f t="shared" si="8"/>
        <v/>
      </c>
      <c r="AK52" s="55" t="str">
        <f t="shared" si="8"/>
        <v/>
      </c>
      <c r="AL52" s="55" t="str">
        <f t="shared" si="8"/>
        <v/>
      </c>
      <c r="AM52" s="55" t="str">
        <f t="shared" si="8"/>
        <v/>
      </c>
      <c r="AN52" s="55" t="str">
        <f t="shared" si="8"/>
        <v/>
      </c>
      <c r="AO52" s="55" t="str">
        <f t="shared" si="8"/>
        <v/>
      </c>
      <c r="AP52" s="55" t="str">
        <f t="shared" si="8"/>
        <v/>
      </c>
      <c r="AQ52" s="55" t="str">
        <f t="shared" si="8"/>
        <v/>
      </c>
      <c r="AR52" s="55" t="str">
        <f t="shared" si="8"/>
        <v/>
      </c>
      <c r="AS52" s="187" t="str">
        <f t="shared" si="8"/>
        <v/>
      </c>
      <c r="AT52" s="202"/>
      <c r="AU52" s="197"/>
    </row>
    <row r="53" spans="1:47" ht="30.75" customHeight="1">
      <c r="A53" s="365" t="s">
        <v>35</v>
      </c>
      <c r="B53" s="365"/>
      <c r="C53" s="365"/>
      <c r="D53" s="365"/>
      <c r="E53" s="365"/>
      <c r="F53" s="56" t="str">
        <f t="shared" ref="F53:AS53" si="9">IF(COUNTBLANK(F6:F45)=ROWS(F6:F45)," ",IF(F52="YOK",0,100*F52/COUNTA(F6:F45)))</f>
        <v/>
      </c>
      <c r="G53" s="56" t="str">
        <f t="shared" si="9"/>
        <v/>
      </c>
      <c r="H53" s="56" t="str">
        <f t="shared" si="9"/>
        <v/>
      </c>
      <c r="I53" s="56" t="str">
        <f t="shared" si="9"/>
        <v/>
      </c>
      <c r="J53" s="56" t="str">
        <f t="shared" si="9"/>
        <v/>
      </c>
      <c r="K53" s="56" t="str">
        <f t="shared" si="9"/>
        <v/>
      </c>
      <c r="L53" s="56" t="str">
        <f t="shared" si="9"/>
        <v/>
      </c>
      <c r="M53" s="56" t="str">
        <f t="shared" si="9"/>
        <v/>
      </c>
      <c r="N53" s="56" t="str">
        <f t="shared" si="9"/>
        <v/>
      </c>
      <c r="O53" s="56" t="str">
        <f t="shared" si="9"/>
        <v/>
      </c>
      <c r="P53" s="56" t="str">
        <f t="shared" si="9"/>
        <v/>
      </c>
      <c r="Q53" s="56" t="str">
        <f t="shared" si="9"/>
        <v/>
      </c>
      <c r="R53" s="56" t="str">
        <f t="shared" si="9"/>
        <v/>
      </c>
      <c r="S53" s="56" t="str">
        <f t="shared" si="9"/>
        <v/>
      </c>
      <c r="T53" s="56" t="str">
        <f t="shared" si="9"/>
        <v/>
      </c>
      <c r="U53" s="56" t="str">
        <f t="shared" si="9"/>
        <v/>
      </c>
      <c r="V53" s="56" t="str">
        <f t="shared" si="9"/>
        <v/>
      </c>
      <c r="W53" s="56" t="str">
        <f t="shared" si="9"/>
        <v/>
      </c>
      <c r="X53" s="56" t="str">
        <f t="shared" si="9"/>
        <v/>
      </c>
      <c r="Y53" s="56" t="str">
        <f t="shared" si="9"/>
        <v/>
      </c>
      <c r="Z53" s="56" t="str">
        <f t="shared" si="9"/>
        <v/>
      </c>
      <c r="AA53" s="56" t="str">
        <f t="shared" si="9"/>
        <v/>
      </c>
      <c r="AB53" s="56" t="str">
        <f t="shared" si="9"/>
        <v/>
      </c>
      <c r="AC53" s="56" t="str">
        <f t="shared" si="9"/>
        <v/>
      </c>
      <c r="AD53" s="56" t="str">
        <f t="shared" si="9"/>
        <v/>
      </c>
      <c r="AE53" s="56" t="str">
        <f t="shared" si="9"/>
        <v/>
      </c>
      <c r="AF53" s="56" t="str">
        <f t="shared" si="9"/>
        <v/>
      </c>
      <c r="AG53" s="56" t="str">
        <f t="shared" si="9"/>
        <v/>
      </c>
      <c r="AH53" s="56" t="str">
        <f t="shared" si="9"/>
        <v/>
      </c>
      <c r="AI53" s="56" t="str">
        <f t="shared" si="9"/>
        <v/>
      </c>
      <c r="AJ53" s="56" t="str">
        <f t="shared" si="9"/>
        <v/>
      </c>
      <c r="AK53" s="56" t="str">
        <f t="shared" si="9"/>
        <v/>
      </c>
      <c r="AL53" s="56" t="str">
        <f t="shared" si="9"/>
        <v/>
      </c>
      <c r="AM53" s="56" t="str">
        <f t="shared" si="9"/>
        <v/>
      </c>
      <c r="AN53" s="56" t="str">
        <f t="shared" si="9"/>
        <v/>
      </c>
      <c r="AO53" s="56" t="str">
        <f t="shared" si="9"/>
        <v/>
      </c>
      <c r="AP53" s="56" t="str">
        <f t="shared" si="9"/>
        <v/>
      </c>
      <c r="AQ53" s="56" t="str">
        <f t="shared" si="9"/>
        <v/>
      </c>
      <c r="AR53" s="56" t="str">
        <f t="shared" si="9"/>
        <v/>
      </c>
      <c r="AS53" s="188" t="str">
        <f t="shared" si="9"/>
        <v/>
      </c>
      <c r="AT53" s="426"/>
      <c r="AU53" s="427"/>
    </row>
    <row r="54" spans="1:47" ht="10.5" customHeight="1">
      <c r="A54" s="365"/>
      <c r="B54" s="365"/>
      <c r="C54" s="365"/>
      <c r="D54" s="365"/>
      <c r="E54" s="365"/>
      <c r="F54" s="58" t="str">
        <f>IF(F53&lt;&gt;" ","%"," ")</f>
        <v/>
      </c>
      <c r="G54" s="58" t="str">
        <f t="shared" ref="G54:AS54" si="10">IF(G53&lt;&gt;" ","%"," ")</f>
        <v/>
      </c>
      <c r="H54" s="58" t="str">
        <f t="shared" si="10"/>
        <v/>
      </c>
      <c r="I54" s="58" t="str">
        <f t="shared" si="10"/>
        <v/>
      </c>
      <c r="J54" s="58" t="str">
        <f t="shared" si="10"/>
        <v/>
      </c>
      <c r="K54" s="58" t="str">
        <f t="shared" si="10"/>
        <v/>
      </c>
      <c r="L54" s="58" t="str">
        <f t="shared" si="10"/>
        <v/>
      </c>
      <c r="M54" s="58" t="str">
        <f t="shared" si="10"/>
        <v/>
      </c>
      <c r="N54" s="58" t="str">
        <f t="shared" si="10"/>
        <v/>
      </c>
      <c r="O54" s="58" t="str">
        <f t="shared" si="10"/>
        <v/>
      </c>
      <c r="P54" s="58" t="str">
        <f t="shared" si="10"/>
        <v/>
      </c>
      <c r="Q54" s="58" t="str">
        <f t="shared" si="10"/>
        <v/>
      </c>
      <c r="R54" s="58" t="str">
        <f t="shared" si="10"/>
        <v/>
      </c>
      <c r="S54" s="58" t="str">
        <f t="shared" si="10"/>
        <v/>
      </c>
      <c r="T54" s="58" t="str">
        <f t="shared" si="10"/>
        <v/>
      </c>
      <c r="U54" s="58" t="str">
        <f t="shared" si="10"/>
        <v/>
      </c>
      <c r="V54" s="58" t="str">
        <f t="shared" si="10"/>
        <v/>
      </c>
      <c r="W54" s="58" t="str">
        <f t="shared" si="10"/>
        <v/>
      </c>
      <c r="X54" s="58" t="str">
        <f t="shared" si="10"/>
        <v/>
      </c>
      <c r="Y54" s="58" t="str">
        <f t="shared" si="10"/>
        <v/>
      </c>
      <c r="Z54" s="58" t="str">
        <f t="shared" si="10"/>
        <v/>
      </c>
      <c r="AA54" s="58" t="str">
        <f t="shared" si="10"/>
        <v/>
      </c>
      <c r="AB54" s="58" t="str">
        <f t="shared" si="10"/>
        <v/>
      </c>
      <c r="AC54" s="58" t="str">
        <f t="shared" si="10"/>
        <v/>
      </c>
      <c r="AD54" s="58" t="str">
        <f t="shared" si="10"/>
        <v/>
      </c>
      <c r="AE54" s="58" t="str">
        <f t="shared" si="10"/>
        <v/>
      </c>
      <c r="AF54" s="58" t="str">
        <f t="shared" si="10"/>
        <v/>
      </c>
      <c r="AG54" s="58" t="str">
        <f t="shared" si="10"/>
        <v/>
      </c>
      <c r="AH54" s="58" t="str">
        <f t="shared" si="10"/>
        <v/>
      </c>
      <c r="AI54" s="58" t="str">
        <f t="shared" si="10"/>
        <v/>
      </c>
      <c r="AJ54" s="58" t="str">
        <f t="shared" si="10"/>
        <v/>
      </c>
      <c r="AK54" s="58" t="str">
        <f t="shared" si="10"/>
        <v/>
      </c>
      <c r="AL54" s="58" t="str">
        <f t="shared" si="10"/>
        <v/>
      </c>
      <c r="AM54" s="58" t="str">
        <f t="shared" si="10"/>
        <v/>
      </c>
      <c r="AN54" s="58" t="str">
        <f t="shared" si="10"/>
        <v/>
      </c>
      <c r="AO54" s="58" t="str">
        <f t="shared" si="10"/>
        <v/>
      </c>
      <c r="AP54" s="58" t="str">
        <f t="shared" si="10"/>
        <v/>
      </c>
      <c r="AQ54" s="58" t="str">
        <f t="shared" si="10"/>
        <v/>
      </c>
      <c r="AR54" s="58" t="str">
        <f t="shared" si="10"/>
        <v/>
      </c>
      <c r="AS54" s="190" t="str">
        <f t="shared" si="10"/>
        <v/>
      </c>
      <c r="AT54" s="426"/>
      <c r="AU54" s="427"/>
    </row>
    <row r="55" spans="1:47" ht="30" customHeight="1">
      <c r="A55" s="374" t="s">
        <v>29</v>
      </c>
      <c r="B55" s="375"/>
      <c r="C55" s="375"/>
      <c r="D55" s="375"/>
      <c r="E55" s="376"/>
      <c r="F55" s="59" t="str">
        <f>IF(F4=" "," ",IF(COUNTBLANK(F6:F45)=ROWS(F6:F45)," ",F48*100/F4))</f>
        <v/>
      </c>
      <c r="G55" s="59" t="str">
        <f t="shared" ref="G55:AS55" si="11">IF(G4=" "," ",IF(COUNTBLANK(G6:G45)=ROWS(G6:G45)," ",G48*100/G4))</f>
        <v/>
      </c>
      <c r="H55" s="59" t="str">
        <f t="shared" si="11"/>
        <v/>
      </c>
      <c r="I55" s="59" t="str">
        <f t="shared" si="11"/>
        <v/>
      </c>
      <c r="J55" s="59" t="str">
        <f t="shared" si="11"/>
        <v/>
      </c>
      <c r="K55" s="59" t="str">
        <f t="shared" si="11"/>
        <v/>
      </c>
      <c r="L55" s="59" t="str">
        <f t="shared" si="11"/>
        <v/>
      </c>
      <c r="M55" s="59" t="str">
        <f t="shared" si="11"/>
        <v/>
      </c>
      <c r="N55" s="59" t="str">
        <f t="shared" si="11"/>
        <v/>
      </c>
      <c r="O55" s="59" t="str">
        <f t="shared" si="11"/>
        <v/>
      </c>
      <c r="P55" s="59" t="str">
        <f t="shared" si="11"/>
        <v/>
      </c>
      <c r="Q55" s="59" t="str">
        <f t="shared" si="11"/>
        <v/>
      </c>
      <c r="R55" s="59" t="str">
        <f t="shared" si="11"/>
        <v/>
      </c>
      <c r="S55" s="59" t="str">
        <f t="shared" si="11"/>
        <v/>
      </c>
      <c r="T55" s="59" t="str">
        <f t="shared" si="11"/>
        <v/>
      </c>
      <c r="U55" s="59" t="str">
        <f t="shared" si="11"/>
        <v/>
      </c>
      <c r="V55" s="59" t="str">
        <f t="shared" si="11"/>
        <v/>
      </c>
      <c r="W55" s="59" t="str">
        <f t="shared" si="11"/>
        <v/>
      </c>
      <c r="X55" s="59" t="str">
        <f t="shared" si="11"/>
        <v/>
      </c>
      <c r="Y55" s="59" t="str">
        <f t="shared" si="11"/>
        <v/>
      </c>
      <c r="Z55" s="59" t="str">
        <f t="shared" si="11"/>
        <v/>
      </c>
      <c r="AA55" s="59" t="str">
        <f t="shared" si="11"/>
        <v/>
      </c>
      <c r="AB55" s="59" t="str">
        <f t="shared" si="11"/>
        <v/>
      </c>
      <c r="AC55" s="59" t="str">
        <f t="shared" si="11"/>
        <v/>
      </c>
      <c r="AD55" s="59" t="str">
        <f t="shared" si="11"/>
        <v/>
      </c>
      <c r="AE55" s="59" t="str">
        <f t="shared" si="11"/>
        <v/>
      </c>
      <c r="AF55" s="59" t="str">
        <f t="shared" si="11"/>
        <v/>
      </c>
      <c r="AG55" s="59" t="str">
        <f t="shared" si="11"/>
        <v/>
      </c>
      <c r="AH55" s="59" t="str">
        <f t="shared" si="11"/>
        <v/>
      </c>
      <c r="AI55" s="59" t="str">
        <f t="shared" si="11"/>
        <v/>
      </c>
      <c r="AJ55" s="59" t="str">
        <f t="shared" si="11"/>
        <v/>
      </c>
      <c r="AK55" s="59" t="str">
        <f t="shared" si="11"/>
        <v/>
      </c>
      <c r="AL55" s="59" t="str">
        <f t="shared" si="11"/>
        <v/>
      </c>
      <c r="AM55" s="59" t="str">
        <f t="shared" si="11"/>
        <v/>
      </c>
      <c r="AN55" s="59" t="str">
        <f t="shared" si="11"/>
        <v/>
      </c>
      <c r="AO55" s="59" t="str">
        <f t="shared" si="11"/>
        <v/>
      </c>
      <c r="AP55" s="59" t="str">
        <f t="shared" si="11"/>
        <v/>
      </c>
      <c r="AQ55" s="59" t="str">
        <f t="shared" si="11"/>
        <v/>
      </c>
      <c r="AR55" s="59" t="str">
        <f t="shared" si="11"/>
        <v/>
      </c>
      <c r="AS55" s="191" t="str">
        <f t="shared" si="11"/>
        <v/>
      </c>
      <c r="AT55" s="428"/>
      <c r="AU55" s="429"/>
    </row>
    <row r="56" spans="1:47" ht="9.75" customHeight="1">
      <c r="A56" s="377"/>
      <c r="B56" s="378"/>
      <c r="C56" s="378"/>
      <c r="D56" s="378"/>
      <c r="E56" s="379"/>
      <c r="F56" s="60" t="str">
        <f>IF(F55&lt;&gt;" ","%"," ")</f>
        <v/>
      </c>
      <c r="G56" s="60" t="str">
        <f t="shared" ref="G56:AS56" si="12">IF(G55&lt;&gt;" ","%"," ")</f>
        <v/>
      </c>
      <c r="H56" s="60" t="str">
        <f t="shared" si="12"/>
        <v/>
      </c>
      <c r="I56" s="60" t="str">
        <f t="shared" si="12"/>
        <v/>
      </c>
      <c r="J56" s="60" t="str">
        <f t="shared" si="12"/>
        <v/>
      </c>
      <c r="K56" s="60" t="str">
        <f t="shared" si="12"/>
        <v/>
      </c>
      <c r="L56" s="60" t="str">
        <f t="shared" si="12"/>
        <v/>
      </c>
      <c r="M56" s="60" t="str">
        <f t="shared" si="12"/>
        <v/>
      </c>
      <c r="N56" s="60" t="str">
        <f t="shared" si="12"/>
        <v/>
      </c>
      <c r="O56" s="60" t="str">
        <f t="shared" si="12"/>
        <v/>
      </c>
      <c r="P56" s="60" t="str">
        <f t="shared" si="12"/>
        <v/>
      </c>
      <c r="Q56" s="60" t="str">
        <f t="shared" si="12"/>
        <v/>
      </c>
      <c r="R56" s="60" t="str">
        <f t="shared" si="12"/>
        <v/>
      </c>
      <c r="S56" s="60" t="str">
        <f t="shared" si="12"/>
        <v/>
      </c>
      <c r="T56" s="60" t="str">
        <f t="shared" si="12"/>
        <v/>
      </c>
      <c r="U56" s="60" t="str">
        <f t="shared" si="12"/>
        <v/>
      </c>
      <c r="V56" s="60" t="str">
        <f t="shared" si="12"/>
        <v/>
      </c>
      <c r="W56" s="60" t="str">
        <f t="shared" si="12"/>
        <v/>
      </c>
      <c r="X56" s="60" t="str">
        <f t="shared" si="12"/>
        <v/>
      </c>
      <c r="Y56" s="60" t="str">
        <f t="shared" si="12"/>
        <v/>
      </c>
      <c r="Z56" s="60" t="str">
        <f t="shared" si="12"/>
        <v/>
      </c>
      <c r="AA56" s="60" t="str">
        <f t="shared" si="12"/>
        <v/>
      </c>
      <c r="AB56" s="60" t="str">
        <f t="shared" si="12"/>
        <v/>
      </c>
      <c r="AC56" s="60" t="str">
        <f t="shared" si="12"/>
        <v/>
      </c>
      <c r="AD56" s="60" t="str">
        <f t="shared" si="12"/>
        <v/>
      </c>
      <c r="AE56" s="60" t="str">
        <f t="shared" si="12"/>
        <v/>
      </c>
      <c r="AF56" s="60" t="str">
        <f t="shared" si="12"/>
        <v/>
      </c>
      <c r="AG56" s="60" t="str">
        <f t="shared" si="12"/>
        <v/>
      </c>
      <c r="AH56" s="60" t="str">
        <f t="shared" si="12"/>
        <v/>
      </c>
      <c r="AI56" s="60" t="str">
        <f t="shared" si="12"/>
        <v/>
      </c>
      <c r="AJ56" s="60" t="str">
        <f t="shared" si="12"/>
        <v/>
      </c>
      <c r="AK56" s="60" t="str">
        <f t="shared" si="12"/>
        <v/>
      </c>
      <c r="AL56" s="60" t="str">
        <f t="shared" si="12"/>
        <v/>
      </c>
      <c r="AM56" s="60" t="str">
        <f t="shared" si="12"/>
        <v/>
      </c>
      <c r="AN56" s="60" t="str">
        <f t="shared" si="12"/>
        <v/>
      </c>
      <c r="AO56" s="60" t="str">
        <f t="shared" si="12"/>
        <v/>
      </c>
      <c r="AP56" s="60" t="str">
        <f t="shared" si="12"/>
        <v/>
      </c>
      <c r="AQ56" s="60" t="str">
        <f t="shared" si="12"/>
        <v/>
      </c>
      <c r="AR56" s="60" t="str">
        <f t="shared" si="12"/>
        <v/>
      </c>
      <c r="AS56" s="192" t="str">
        <f t="shared" si="12"/>
        <v/>
      </c>
      <c r="AT56" s="428"/>
      <c r="AU56" s="430"/>
    </row>
    <row r="57" spans="1:47" ht="9.75" customHeight="1">
      <c r="A57" s="61"/>
      <c r="B57" s="61"/>
      <c r="C57" s="61"/>
      <c r="D57" s="61"/>
      <c r="E57" s="61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175"/>
      <c r="AU57" s="63"/>
    </row>
    <row r="58" spans="1:47" ht="9.75" customHeight="1">
      <c r="A58" s="61"/>
      <c r="B58" s="61"/>
      <c r="C58" s="61"/>
      <c r="D58" s="61"/>
      <c r="E58" s="61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175"/>
      <c r="AU58" s="63"/>
    </row>
    <row r="59" spans="1:47" ht="9.75" customHeight="1">
      <c r="A59" s="61"/>
      <c r="B59" s="61"/>
      <c r="C59" s="61"/>
      <c r="D59" s="61"/>
      <c r="E59" s="61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175"/>
      <c r="AU59" s="63"/>
    </row>
    <row r="60" spans="1:47" ht="9.75" customHeight="1">
      <c r="A60" s="61"/>
      <c r="B60" s="61"/>
      <c r="C60" s="61"/>
      <c r="D60" s="61"/>
      <c r="E60" s="61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175"/>
      <c r="AU60" s="63"/>
    </row>
    <row r="61" spans="1:47" ht="9.75" customHeight="1">
      <c r="A61" s="61"/>
      <c r="B61" s="61"/>
      <c r="C61" s="61"/>
      <c r="D61" s="61"/>
      <c r="E61" s="61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175"/>
      <c r="AU61" s="63"/>
    </row>
    <row r="62" spans="1:47" ht="9.75" customHeight="1">
      <c r="A62" s="61"/>
      <c r="B62" s="61"/>
      <c r="C62" s="61"/>
      <c r="D62" s="61"/>
      <c r="E62" s="61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175"/>
      <c r="AU62" s="63"/>
    </row>
    <row r="63" spans="1:47" ht="9.75" customHeight="1">
      <c r="A63" s="61"/>
      <c r="B63" s="61"/>
      <c r="C63" s="61"/>
      <c r="D63" s="61"/>
      <c r="E63" s="61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175"/>
      <c r="AU63" s="63"/>
    </row>
    <row r="64" spans="1:47" ht="9.75" customHeight="1">
      <c r="A64" s="61"/>
      <c r="B64" s="61"/>
      <c r="C64" s="61"/>
      <c r="D64" s="61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175"/>
      <c r="AU64" s="63"/>
    </row>
    <row r="65" spans="1:47" ht="9.75" customHeight="1">
      <c r="A65" s="61"/>
      <c r="B65" s="61"/>
      <c r="C65" s="61"/>
      <c r="D65" s="61"/>
      <c r="E65" s="61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175"/>
      <c r="AU65" s="63"/>
    </row>
    <row r="66" spans="1:47" ht="9.75" customHeight="1">
      <c r="A66" s="61"/>
      <c r="B66" s="61"/>
      <c r="C66" s="61"/>
      <c r="D66" s="61"/>
      <c r="E66" s="61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175"/>
      <c r="AU66" s="63"/>
    </row>
    <row r="67" spans="1:47" ht="9.75" customHeight="1">
      <c r="A67" s="61"/>
      <c r="B67" s="61"/>
      <c r="C67" s="61"/>
      <c r="D67" s="61"/>
      <c r="E67" s="61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175"/>
      <c r="AU67" s="63"/>
    </row>
    <row r="68" spans="1:47" ht="9.75" customHeight="1">
      <c r="A68" s="61"/>
      <c r="B68" s="61"/>
      <c r="C68" s="61"/>
      <c r="D68" s="61"/>
      <c r="E68" s="61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175"/>
      <c r="AU68" s="63"/>
    </row>
    <row r="69" spans="1:47" ht="9.75" customHeight="1">
      <c r="A69" s="61"/>
      <c r="B69" s="61"/>
      <c r="C69" s="61"/>
      <c r="D69" s="61"/>
      <c r="E69" s="61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175"/>
      <c r="AU69" s="63"/>
    </row>
    <row r="70" spans="1:47" ht="9.75" customHeight="1">
      <c r="A70" s="61"/>
      <c r="B70" s="61"/>
      <c r="C70" s="61"/>
      <c r="D70" s="61"/>
      <c r="E70" s="61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175"/>
      <c r="AU70" s="63"/>
    </row>
    <row r="71" spans="1:47" ht="9.75" customHeight="1">
      <c r="A71" s="61"/>
      <c r="B71" s="61"/>
      <c r="C71" s="61"/>
      <c r="D71" s="61"/>
      <c r="E71" s="61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175"/>
      <c r="AU71" s="63"/>
    </row>
    <row r="72" spans="1:47" ht="9.75" customHeight="1">
      <c r="A72" s="61"/>
      <c r="B72" s="61"/>
      <c r="C72" s="61"/>
      <c r="D72" s="61"/>
      <c r="E72" s="61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175"/>
      <c r="AU72" s="63"/>
    </row>
    <row r="73" spans="1:47" ht="9.75" customHeight="1">
      <c r="A73" s="61"/>
      <c r="B73" s="61"/>
      <c r="C73" s="61"/>
      <c r="D73" s="61"/>
      <c r="E73" s="61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175"/>
      <c r="AU73" s="63"/>
    </row>
    <row r="74" spans="1:47" ht="9.75" customHeight="1">
      <c r="A74" s="64"/>
      <c r="B74" s="64"/>
      <c r="C74" s="64"/>
      <c r="D74" s="64"/>
      <c r="E74" s="64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204"/>
      <c r="AU74" s="66"/>
    </row>
    <row r="75" spans="1:47" ht="6.75" customHeight="1">
      <c r="A75" s="64"/>
      <c r="B75" s="64"/>
      <c r="C75" s="64"/>
      <c r="D75" s="64"/>
      <c r="E75" s="64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6"/>
      <c r="AU75" s="66"/>
    </row>
    <row r="76" spans="1:47" ht="12.75" customHeight="1">
      <c r="A76" s="64"/>
      <c r="B76" s="64"/>
      <c r="C76" s="64"/>
      <c r="D76" s="64"/>
      <c r="E76" s="64"/>
      <c r="F76" s="65"/>
      <c r="G76" s="65"/>
      <c r="H76" s="65"/>
      <c r="I76" s="65"/>
      <c r="J76" s="65"/>
      <c r="K76" s="65"/>
      <c r="L76" s="356" t="s">
        <v>99</v>
      </c>
      <c r="M76" s="356"/>
      <c r="N76" s="356"/>
      <c r="O76" s="356"/>
      <c r="P76" s="356"/>
      <c r="Q76" s="356"/>
      <c r="R76" s="356"/>
      <c r="S76" s="356"/>
      <c r="T76" s="356"/>
      <c r="U76" s="356"/>
      <c r="V76" s="356"/>
      <c r="W76" s="356"/>
      <c r="X76" s="356"/>
      <c r="Y76" s="356"/>
      <c r="Z76" s="356"/>
      <c r="AA76" s="356"/>
      <c r="AB76" s="356"/>
      <c r="AC76" s="356"/>
      <c r="AD76" s="356"/>
      <c r="AE76" s="356"/>
      <c r="AF76" s="356"/>
      <c r="AG76" s="356" t="s">
        <v>64</v>
      </c>
      <c r="AH76" s="356"/>
      <c r="AI76" s="356"/>
      <c r="AJ76" s="356"/>
      <c r="AK76" s="356"/>
      <c r="AL76" s="356"/>
      <c r="AM76" s="356"/>
      <c r="AN76" s="356"/>
      <c r="AO76" s="356"/>
      <c r="AP76" s="356"/>
      <c r="AQ76" s="356"/>
      <c r="AR76" s="356"/>
      <c r="AS76" s="356"/>
      <c r="AT76" s="356"/>
      <c r="AU76" s="356"/>
    </row>
    <row r="77" spans="1:47" ht="12" customHeight="1">
      <c r="A77" s="371" t="s">
        <v>70</v>
      </c>
      <c r="B77" s="372"/>
      <c r="C77" s="372"/>
      <c r="D77" s="372"/>
      <c r="E77" s="372"/>
      <c r="F77" s="372"/>
      <c r="G77" s="372"/>
      <c r="H77" s="372"/>
      <c r="I77" s="372"/>
      <c r="J77" s="372"/>
      <c r="K77" s="372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8"/>
      <c r="AU77" s="66"/>
    </row>
    <row r="78" spans="1:47" ht="14.1" customHeight="1">
      <c r="A78" s="366" t="s">
        <v>37</v>
      </c>
      <c r="B78" s="366"/>
      <c r="C78" s="366"/>
      <c r="D78" s="69" t="s">
        <v>106</v>
      </c>
      <c r="E78" s="70" t="str">
        <f>IF(COUNTIF(AU6:AU45," ")=ROWS(AU6:AU45)," ",COUNTIF(AU6:AU45,5))</f>
        <v/>
      </c>
      <c r="F78" s="364" t="str">
        <f t="shared" ref="F78:F84" si="13">IF(E78&lt;&gt;" ","KİŞİ"," ")</f>
        <v/>
      </c>
      <c r="G78" s="364"/>
      <c r="H78" s="70" t="str">
        <f>IF(E78=" "," ","%")</f>
        <v/>
      </c>
      <c r="I78" s="357" t="str">
        <f>IF(E78=" "," ",100*E78/E84)</f>
        <v/>
      </c>
      <c r="J78" s="357"/>
      <c r="K78" s="35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8"/>
      <c r="AU78" s="66"/>
    </row>
    <row r="79" spans="1:47" ht="14.1" customHeight="1">
      <c r="A79" s="366" t="s">
        <v>40</v>
      </c>
      <c r="B79" s="366"/>
      <c r="C79" s="366"/>
      <c r="D79" s="69" t="s">
        <v>107</v>
      </c>
      <c r="E79" s="70" t="str">
        <f>IF(COUNTIF(AU6:AU45," ")=ROWS(AU6:AU45)," ",COUNTIF(AU6:AU45,4))</f>
        <v/>
      </c>
      <c r="F79" s="364" t="str">
        <f t="shared" si="13"/>
        <v/>
      </c>
      <c r="G79" s="364"/>
      <c r="H79" s="70" t="str">
        <f>IF(E78=" "," ","%")</f>
        <v/>
      </c>
      <c r="I79" s="357" t="str">
        <f>IF(E79=" "," ",100*E79/E84)</f>
        <v/>
      </c>
      <c r="J79" s="357"/>
      <c r="K79" s="35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356"/>
      <c r="AG79" s="356"/>
      <c r="AH79" s="356"/>
      <c r="AI79" s="356"/>
      <c r="AJ79" s="356"/>
      <c r="AK79" s="356"/>
      <c r="AL79" s="356"/>
      <c r="AM79" s="356"/>
      <c r="AN79" s="356"/>
      <c r="AO79" s="67"/>
      <c r="AP79" s="67"/>
      <c r="AQ79" s="67"/>
      <c r="AR79" s="67"/>
      <c r="AS79" s="67"/>
      <c r="AT79" s="68"/>
      <c r="AU79" s="66"/>
    </row>
    <row r="80" spans="1:47" ht="14.1" customHeight="1">
      <c r="A80" s="366" t="s">
        <v>96</v>
      </c>
      <c r="B80" s="366"/>
      <c r="C80" s="366"/>
      <c r="D80" s="69" t="s">
        <v>108</v>
      </c>
      <c r="E80" s="70" t="str">
        <f>IF(COUNTIF(AU6:AU45," ")=ROWS(AU6:AU45)," ",COUNTIF(AU6:AU45,3))</f>
        <v/>
      </c>
      <c r="F80" s="364" t="str">
        <f t="shared" si="13"/>
        <v/>
      </c>
      <c r="G80" s="364"/>
      <c r="H80" s="70" t="str">
        <f>IF(E78=" "," ","%")</f>
        <v/>
      </c>
      <c r="I80" s="357" t="str">
        <f>IF(E80=" "," ",100*E80/E84)</f>
        <v/>
      </c>
      <c r="J80" s="357"/>
      <c r="K80" s="35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6"/>
      <c r="AU80" s="66"/>
    </row>
    <row r="81" spans="1:47" ht="14.1" customHeight="1">
      <c r="A81" s="366" t="s">
        <v>98</v>
      </c>
      <c r="B81" s="366"/>
      <c r="C81" s="366"/>
      <c r="D81" s="69" t="s">
        <v>109</v>
      </c>
      <c r="E81" s="70" t="str">
        <f>IF(COUNTIF(AU6:AU45," ")=ROWS(AU6:AU45)," ",COUNTIF(AU6:AU45,2))</f>
        <v/>
      </c>
      <c r="F81" s="364" t="str">
        <f t="shared" si="13"/>
        <v/>
      </c>
      <c r="G81" s="364"/>
      <c r="H81" s="70" t="str">
        <f>IF(E78=" "," ","%")</f>
        <v/>
      </c>
      <c r="I81" s="357" t="str">
        <f>IF(E81=" "," ",100*E81/E84)</f>
        <v/>
      </c>
      <c r="J81" s="357"/>
      <c r="K81" s="35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6"/>
      <c r="AU81" s="66"/>
    </row>
    <row r="82" spans="1:47" ht="14.1" customHeight="1">
      <c r="A82" s="366" t="s">
        <v>97</v>
      </c>
      <c r="B82" s="366"/>
      <c r="C82" s="366"/>
      <c r="D82" s="69" t="s">
        <v>110</v>
      </c>
      <c r="E82" s="70" t="str">
        <f>IF(COUNTIF(AU6:AU45," ")=ROWS(AU6:AU45)," ",COUNTIF(AU6:AU45,1))</f>
        <v/>
      </c>
      <c r="F82" s="364" t="str">
        <f t="shared" si="13"/>
        <v/>
      </c>
      <c r="G82" s="364"/>
      <c r="H82" s="70" t="str">
        <f>IF(E78=" "," ","%")</f>
        <v/>
      </c>
      <c r="I82" s="357" t="str">
        <f>IF(E82=" "," ",100*E82/E84)</f>
        <v/>
      </c>
      <c r="J82" s="357"/>
      <c r="K82" s="35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6"/>
      <c r="AU82" s="66"/>
    </row>
    <row r="83" spans="1:47" ht="14.1" customHeight="1">
      <c r="A83" s="363" t="s">
        <v>38</v>
      </c>
      <c r="B83" s="363"/>
      <c r="C83" s="363"/>
      <c r="D83" s="155" t="s">
        <v>41</v>
      </c>
      <c r="E83" s="156" t="str">
        <f>IF(COUNTIF(AU6:AU45," ")=ROWS(AU6:AU45)," ",COUNTIF(AU6:AU45,0))</f>
        <v/>
      </c>
      <c r="F83" s="363" t="str">
        <f t="shared" si="13"/>
        <v/>
      </c>
      <c r="G83" s="363"/>
      <c r="H83" s="156" t="str">
        <f>IF(E78=" "," ","%")</f>
        <v/>
      </c>
      <c r="I83" s="362" t="str">
        <f>IF(E83=" "," ",100*E83/E84)</f>
        <v/>
      </c>
      <c r="J83" s="362"/>
      <c r="K83" s="362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6"/>
      <c r="AU83" s="66"/>
    </row>
    <row r="84" spans="1:47" ht="14.1" customHeight="1">
      <c r="A84" s="367" t="s">
        <v>39</v>
      </c>
      <c r="B84" s="367"/>
      <c r="C84" s="367"/>
      <c r="D84" s="367"/>
      <c r="E84" s="151" t="str">
        <f>IF(SUM(E78:E83)=0," ",SUM(E78:E83))</f>
        <v/>
      </c>
      <c r="F84" s="354" t="str">
        <f t="shared" si="13"/>
        <v/>
      </c>
      <c r="G84" s="35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6"/>
      <c r="AU84" s="66"/>
    </row>
    <row r="85" spans="1:47" ht="12" customHeight="1">
      <c r="A85" s="64"/>
      <c r="B85" s="64"/>
      <c r="C85" s="64"/>
      <c r="D85" s="64"/>
      <c r="E85" s="64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6"/>
      <c r="AU85" s="66"/>
    </row>
    <row r="86" spans="1:47" ht="14.25" customHeight="1">
      <c r="A86" s="64"/>
      <c r="B86" s="64"/>
      <c r="C86" s="64"/>
      <c r="D86" s="64"/>
      <c r="E86" s="64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6"/>
      <c r="AU86" s="66"/>
    </row>
    <row r="87" spans="1:47">
      <c r="A87" s="410" t="s">
        <v>42</v>
      </c>
      <c r="B87" s="410"/>
      <c r="C87" s="410"/>
      <c r="D87" s="72" t="str">
        <f>IF(COUNTIF(AT6:AT45," ")=ROWS(AT6:AT45)," ",LARGE(AT6:AT45,1))</f>
        <v/>
      </c>
      <c r="E87" s="406"/>
      <c r="F87" s="407"/>
      <c r="G87" s="407"/>
      <c r="H87" s="407"/>
      <c r="I87" s="407"/>
      <c r="J87" s="407"/>
      <c r="K87" s="407"/>
      <c r="L87" s="53"/>
      <c r="M87" s="356" t="s">
        <v>63</v>
      </c>
      <c r="N87" s="356"/>
      <c r="O87" s="356"/>
      <c r="P87" s="356"/>
      <c r="Q87" s="356"/>
      <c r="R87" s="356"/>
      <c r="S87" s="356"/>
      <c r="T87" s="356"/>
      <c r="U87" s="356"/>
      <c r="V87" s="356"/>
      <c r="W87" s="356"/>
      <c r="X87" s="356"/>
      <c r="Y87" s="356"/>
      <c r="Z87" s="356"/>
      <c r="AA87" s="356"/>
      <c r="AB87" s="356"/>
      <c r="AC87" s="356"/>
      <c r="AD87" s="356"/>
      <c r="AE87" s="356"/>
      <c r="AF87" s="65"/>
      <c r="AG87" s="99"/>
      <c r="AH87" s="99"/>
      <c r="AI87" s="99"/>
      <c r="AJ87" s="99"/>
      <c r="AK87" s="99"/>
      <c r="AL87" s="99"/>
      <c r="AM87" s="99"/>
      <c r="AN87" s="99"/>
      <c r="AO87" s="99"/>
      <c r="AP87" s="67"/>
      <c r="AQ87" s="99"/>
      <c r="AR87" s="99"/>
      <c r="AS87" s="99"/>
      <c r="AT87" s="99"/>
      <c r="AU87" s="99"/>
    </row>
    <row r="88" spans="1:47" ht="12" customHeight="1">
      <c r="A88" s="410" t="s">
        <v>43</v>
      </c>
      <c r="B88" s="410"/>
      <c r="C88" s="410"/>
      <c r="D88" s="72" t="str">
        <f>IF(COUNTIF(AT6:AT27," ")=ROWS(AT6:AT27)," ",SMALL(AT6:AT27,1))</f>
        <v/>
      </c>
      <c r="E88" s="406"/>
      <c r="F88" s="407"/>
      <c r="G88" s="407"/>
      <c r="H88" s="407"/>
      <c r="I88" s="407"/>
      <c r="J88" s="407"/>
      <c r="K88" s="407"/>
      <c r="L88" s="53"/>
      <c r="M88" s="5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99"/>
      <c r="AH88" s="99"/>
      <c r="AI88" s="99"/>
      <c r="AJ88" s="99"/>
      <c r="AK88" s="99"/>
      <c r="AL88" s="99"/>
      <c r="AM88" s="99"/>
      <c r="AN88" s="99"/>
      <c r="AO88" s="99"/>
      <c r="AP88" s="1"/>
      <c r="AQ88" s="99"/>
      <c r="AR88" s="99"/>
      <c r="AS88" s="99"/>
      <c r="AT88" s="99"/>
      <c r="AU88" s="99"/>
    </row>
    <row r="89" spans="1:47" ht="15" customHeight="1">
      <c r="A89" s="410" t="s">
        <v>44</v>
      </c>
      <c r="B89" s="410"/>
      <c r="C89" s="410"/>
      <c r="D89" s="74" t="str">
        <f>AT48</f>
        <v/>
      </c>
      <c r="E89" s="408"/>
      <c r="F89" s="409"/>
      <c r="G89" s="409"/>
      <c r="H89" s="409"/>
      <c r="I89" s="409"/>
      <c r="J89" s="409"/>
      <c r="K89" s="409"/>
      <c r="L89" s="75"/>
      <c r="M89" s="75"/>
      <c r="N89" s="10"/>
      <c r="O89" s="10"/>
      <c r="P89" s="10"/>
      <c r="Q89" s="10"/>
      <c r="R89" s="10"/>
      <c r="S89" s="10"/>
      <c r="T89" s="10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394" t="s">
        <v>48</v>
      </c>
      <c r="AH89" s="395"/>
      <c r="AI89" s="395"/>
      <c r="AJ89" s="395"/>
      <c r="AK89" s="395"/>
      <c r="AL89" s="395"/>
      <c r="AM89" s="395"/>
      <c r="AN89" s="395"/>
      <c r="AO89" s="396"/>
      <c r="AP89" s="12"/>
      <c r="AQ89" s="394" t="s">
        <v>50</v>
      </c>
      <c r="AR89" s="395"/>
      <c r="AS89" s="395"/>
      <c r="AT89" s="395"/>
      <c r="AU89" s="396"/>
    </row>
    <row r="90" spans="1:47" ht="15" customHeight="1">
      <c r="A90" s="76"/>
      <c r="B90" s="76"/>
      <c r="C90" s="76"/>
      <c r="D90" s="77"/>
      <c r="E90" s="75"/>
      <c r="F90" s="77"/>
      <c r="G90" s="77"/>
      <c r="H90" s="77"/>
      <c r="I90" s="77"/>
      <c r="J90" s="77"/>
      <c r="K90" s="77"/>
      <c r="L90" s="77"/>
      <c r="M90" s="77"/>
      <c r="N90" s="10"/>
      <c r="O90" s="10"/>
      <c r="P90" s="10"/>
      <c r="Q90" s="10"/>
      <c r="R90" s="10"/>
      <c r="S90" s="10"/>
      <c r="T90" s="10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397">
        <f ca="1">TODAY()</f>
        <v>44974</v>
      </c>
      <c r="AH90" s="360"/>
      <c r="AI90" s="360"/>
      <c r="AJ90" s="360"/>
      <c r="AK90" s="360"/>
      <c r="AL90" s="360"/>
      <c r="AM90" s="360"/>
      <c r="AN90" s="360"/>
      <c r="AO90" s="361"/>
      <c r="AP90" s="11"/>
      <c r="AQ90" s="359" t="s">
        <v>101</v>
      </c>
      <c r="AR90" s="360"/>
      <c r="AS90" s="360"/>
      <c r="AT90" s="360"/>
      <c r="AU90" s="361"/>
    </row>
    <row r="91" spans="1:47" ht="12" customHeight="1">
      <c r="A91" s="404" t="s">
        <v>45</v>
      </c>
      <c r="B91" s="405"/>
      <c r="C91" s="405"/>
      <c r="D91" s="405"/>
      <c r="E91" s="78" t="str">
        <f>IF(COUNTIF(AT6:AT45," ")=ROWS(AT6:AT45)," ",SUM(E78:E81))</f>
        <v/>
      </c>
      <c r="F91" s="354" t="str">
        <f>IF(E91&lt;&gt;" ","KİŞİ"," ")</f>
        <v/>
      </c>
      <c r="G91" s="411"/>
      <c r="H91" s="78" t="str">
        <f>IF(I91=" "," ","%")</f>
        <v/>
      </c>
      <c r="I91" s="412" t="str">
        <f>IF(E91=" "," ",100*E91/E84)</f>
        <v/>
      </c>
      <c r="J91" s="413"/>
      <c r="K91" s="431"/>
      <c r="L91" s="79"/>
      <c r="M91" s="79"/>
      <c r="N91" s="206"/>
      <c r="O91" s="206"/>
      <c r="P91" s="206"/>
      <c r="Q91" s="206"/>
      <c r="R91" s="206"/>
      <c r="S91" s="206"/>
      <c r="T91" s="206"/>
      <c r="U91" s="206"/>
      <c r="V91" s="207"/>
      <c r="W91" s="207"/>
      <c r="X91" s="207"/>
      <c r="Y91" s="207"/>
      <c r="Z91" s="207"/>
      <c r="AA91" s="207"/>
      <c r="AB91" s="207"/>
      <c r="AC91" s="207"/>
      <c r="AD91" s="207"/>
      <c r="AE91" s="207"/>
      <c r="AF91" s="207"/>
      <c r="AG91" s="391">
        <f>'K. Bilgiler'!H18</f>
        <v>0</v>
      </c>
      <c r="AH91" s="392"/>
      <c r="AI91" s="392"/>
      <c r="AJ91" s="392"/>
      <c r="AK91" s="392"/>
      <c r="AL91" s="392"/>
      <c r="AM91" s="392"/>
      <c r="AN91" s="392"/>
      <c r="AO91" s="393"/>
      <c r="AP91" s="207"/>
      <c r="AQ91" s="383" t="str">
        <f>'K. Bilgiler'!H22</f>
        <v>Bilge Han KURTCEBE</v>
      </c>
      <c r="AR91" s="384"/>
      <c r="AS91" s="384"/>
      <c r="AT91" s="384"/>
      <c r="AU91" s="385"/>
    </row>
    <row r="92" spans="1:47" ht="12" customHeight="1">
      <c r="A92" s="404" t="s">
        <v>46</v>
      </c>
      <c r="B92" s="405"/>
      <c r="C92" s="405"/>
      <c r="D92" s="405"/>
      <c r="E92" s="78" t="str">
        <f>IF(COUNTIF(AT6:AT45," ")=ROWS(AT6:AT45)," ",SUM(E82:E83))</f>
        <v/>
      </c>
      <c r="F92" s="354" t="str">
        <f>IF(E92&lt;&gt;" ","KİŞİ"," ")</f>
        <v/>
      </c>
      <c r="G92" s="411"/>
      <c r="H92" s="78" t="str">
        <f>IF(I92=" "," ","%")</f>
        <v/>
      </c>
      <c r="I92" s="412" t="str">
        <f>IF(E92=" "," ",100*E92/E84)</f>
        <v/>
      </c>
      <c r="J92" s="413"/>
      <c r="K92" s="431"/>
      <c r="L92" s="79"/>
      <c r="M92" s="79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398">
        <f>'K. Bilgiler'!H20</f>
        <v>0</v>
      </c>
      <c r="AH92" s="399"/>
      <c r="AI92" s="399"/>
      <c r="AJ92" s="399"/>
      <c r="AK92" s="399"/>
      <c r="AL92" s="399"/>
      <c r="AM92" s="399"/>
      <c r="AN92" s="399"/>
      <c r="AO92" s="400"/>
      <c r="AP92" s="206"/>
      <c r="AQ92" s="383" t="s">
        <v>52</v>
      </c>
      <c r="AR92" s="384"/>
      <c r="AS92" s="384"/>
      <c r="AT92" s="384"/>
      <c r="AU92" s="385"/>
    </row>
    <row r="93" spans="1:47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401"/>
      <c r="AH93" s="402"/>
      <c r="AI93" s="402"/>
      <c r="AJ93" s="402"/>
      <c r="AK93" s="402"/>
      <c r="AL93" s="402"/>
      <c r="AM93" s="402"/>
      <c r="AN93" s="402"/>
      <c r="AO93" s="403"/>
      <c r="AP93" s="119"/>
      <c r="AQ93" s="386"/>
      <c r="AR93" s="387"/>
      <c r="AS93" s="387"/>
      <c r="AT93" s="387"/>
      <c r="AU93" s="388"/>
    </row>
    <row r="94" spans="1:47">
      <c r="AT94" s="205"/>
    </row>
    <row r="95" spans="1:47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102" spans="4:4">
      <c r="D102" s="44"/>
    </row>
  </sheetData>
  <sheetProtection sheet="1" objects="1" scenarios="1"/>
  <mergeCells count="108">
    <mergeCell ref="AQ91:AU91"/>
    <mergeCell ref="A89:C89"/>
    <mergeCell ref="E89:K89"/>
    <mergeCell ref="A92:D92"/>
    <mergeCell ref="F92:G92"/>
    <mergeCell ref="I92:K92"/>
    <mergeCell ref="AG92:AO93"/>
    <mergeCell ref="AQ92:AU92"/>
    <mergeCell ref="AQ93:AU93"/>
    <mergeCell ref="AG89:AO89"/>
    <mergeCell ref="AQ89:AU89"/>
    <mergeCell ref="AG90:AO90"/>
    <mergeCell ref="AQ90:AU90"/>
    <mergeCell ref="A91:D91"/>
    <mergeCell ref="F91:G91"/>
    <mergeCell ref="I91:K91"/>
    <mergeCell ref="AG91:AO91"/>
    <mergeCell ref="A83:C83"/>
    <mergeCell ref="F83:G83"/>
    <mergeCell ref="I83:K83"/>
    <mergeCell ref="A84:D84"/>
    <mergeCell ref="F84:G84"/>
    <mergeCell ref="A87:C87"/>
    <mergeCell ref="E87:K87"/>
    <mergeCell ref="M87:AE87"/>
    <mergeCell ref="A88:C88"/>
    <mergeCell ref="E88:K88"/>
    <mergeCell ref="A81:C81"/>
    <mergeCell ref="F81:G81"/>
    <mergeCell ref="I81:K81"/>
    <mergeCell ref="A82:C82"/>
    <mergeCell ref="F82:G82"/>
    <mergeCell ref="I82:K82"/>
    <mergeCell ref="AF79:AN79"/>
    <mergeCell ref="A80:C80"/>
    <mergeCell ref="F80:G80"/>
    <mergeCell ref="I80:K80"/>
    <mergeCell ref="A79:C79"/>
    <mergeCell ref="F79:G79"/>
    <mergeCell ref="I79:K79"/>
    <mergeCell ref="C43:E43"/>
    <mergeCell ref="C44:E44"/>
    <mergeCell ref="L76:AF76"/>
    <mergeCell ref="AG76:AU76"/>
    <mergeCell ref="A77:K77"/>
    <mergeCell ref="A78:C78"/>
    <mergeCell ref="F78:G78"/>
    <mergeCell ref="I78:K78"/>
    <mergeCell ref="A48:E48"/>
    <mergeCell ref="A49:E49"/>
    <mergeCell ref="A50:E51"/>
    <mergeCell ref="AT50:AT51"/>
    <mergeCell ref="AU50:AU51"/>
    <mergeCell ref="A52:E52"/>
    <mergeCell ref="A53:E54"/>
    <mergeCell ref="AT53:AT54"/>
    <mergeCell ref="AU53:AU54"/>
    <mergeCell ref="A55:E56"/>
    <mergeCell ref="AT55:AT56"/>
    <mergeCell ref="AU55:AU56"/>
    <mergeCell ref="C19:E19"/>
    <mergeCell ref="C20:E20"/>
    <mergeCell ref="C45:E45"/>
    <mergeCell ref="A46:E46"/>
    <mergeCell ref="A47:E47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21:E21"/>
    <mergeCell ref="C22:E22"/>
    <mergeCell ref="C23:E23"/>
    <mergeCell ref="A1:AP1"/>
    <mergeCell ref="AQ1:AU2"/>
    <mergeCell ref="A2:AP2"/>
    <mergeCell ref="A3:E3"/>
    <mergeCell ref="AT3:AU3"/>
    <mergeCell ref="A4:E4"/>
    <mergeCell ref="AU4:AU5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conditionalFormatting sqref="F55:AS55">
    <cfRule type="cellIs" dxfId="40" priority="1" stopIfTrue="1" operator="lessThan">
      <formula>50</formula>
    </cfRule>
  </conditionalFormatting>
  <dataValidations count="2">
    <dataValidation allowBlank="1" showInputMessage="1" showErrorMessage="1" prompt="Öğrencinin sorudan aldığı puan değerini giriniz." sqref="F6:AS45"/>
    <dataValidation allowBlank="1" showInputMessage="1" showErrorMessage="1" prompt="Sorunun konusunu giriniz." sqref="F3:AS3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ayfa8">
    <tabColor indexed="51"/>
  </sheetPr>
  <dimension ref="A1:U74"/>
  <sheetViews>
    <sheetView zoomScale="90" zoomScaleNormal="90" workbookViewId="0">
      <selection activeCell="M7" sqref="M7"/>
    </sheetView>
  </sheetViews>
  <sheetFormatPr defaultRowHeight="12.75"/>
  <cols>
    <col min="1" max="1" width="5" style="128" customWidth="1"/>
    <col min="2" max="2" width="6.28515625" style="128" customWidth="1"/>
    <col min="3" max="3" width="5.85546875" style="128" customWidth="1"/>
    <col min="4" max="4" width="5.140625" style="128" customWidth="1"/>
    <col min="5" max="5" width="3.28515625" style="128" customWidth="1"/>
    <col min="6" max="6" width="4" style="128" customWidth="1"/>
    <col min="7" max="7" width="2.7109375" style="128" customWidth="1"/>
    <col min="8" max="8" width="6" style="128" customWidth="1"/>
    <col min="9" max="11" width="7.85546875" style="128" bestFit="1" customWidth="1"/>
    <col min="12" max="14" width="8" style="128" bestFit="1" customWidth="1"/>
    <col min="15" max="15" width="7" style="128" customWidth="1"/>
    <col min="16" max="16" width="11" style="128" bestFit="1" customWidth="1"/>
    <col min="17" max="17" width="11" style="128" hidden="1" customWidth="1"/>
    <col min="18" max="18" width="11" style="128" customWidth="1"/>
    <col min="19" max="19" width="10.85546875" style="128" bestFit="1" customWidth="1"/>
    <col min="20" max="16384" width="9.140625" style="128"/>
  </cols>
  <sheetData>
    <row r="1" spans="1:19" ht="23.1" customHeight="1">
      <c r="A1" s="465" t="str">
        <f>'K. Bilgiler'!H14&amp;" EĞİTİM ÖĞRETİM YILI"</f>
        <v xml:space="preserve"> EĞİTİM ÖĞRETİM YILI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7"/>
    </row>
    <row r="2" spans="1:19" ht="23.1" customHeight="1">
      <c r="A2" s="468" t="str">
        <f>'K. Bilgiler'!H6</f>
        <v>KONAK ÇINARLI MESLEKİ ve TEKNİK ANADOLU LİSESİ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70"/>
    </row>
    <row r="3" spans="1:19" ht="23.1" customHeight="1">
      <c r="A3" s="468" t="str">
        <f>'K. Bilgiler'!H10&amp;" / "&amp;'K. Bilgiler'!H12&amp;" SINIFI "&amp;'K. Bilgiler'!H8&amp;" DERSİ"</f>
        <v xml:space="preserve"> /  SINIFI  DERSİ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70"/>
    </row>
    <row r="4" spans="1:19" ht="23.1" customHeight="1">
      <c r="A4" s="471" t="s">
        <v>65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3"/>
    </row>
    <row r="5" spans="1:19" ht="21" customHeight="1">
      <c r="A5" s="446" t="s">
        <v>56</v>
      </c>
      <c r="B5" s="446" t="s">
        <v>57</v>
      </c>
      <c r="C5" s="446" t="s">
        <v>1</v>
      </c>
      <c r="D5" s="446"/>
      <c r="E5" s="447"/>
      <c r="F5" s="447"/>
      <c r="G5" s="447"/>
      <c r="H5" s="447"/>
      <c r="I5" s="454" t="s">
        <v>17</v>
      </c>
      <c r="J5" s="454" t="s">
        <v>18</v>
      </c>
      <c r="K5" s="454" t="s">
        <v>19</v>
      </c>
      <c r="L5" s="464" t="s">
        <v>87</v>
      </c>
      <c r="M5" s="464" t="s">
        <v>88</v>
      </c>
      <c r="N5" s="464" t="s">
        <v>89</v>
      </c>
      <c r="O5" s="462" t="s">
        <v>90</v>
      </c>
      <c r="P5" s="452" t="s">
        <v>72</v>
      </c>
      <c r="Q5" s="452" t="s">
        <v>26</v>
      </c>
      <c r="R5" s="456" t="s">
        <v>102</v>
      </c>
      <c r="S5" s="484" t="s">
        <v>79</v>
      </c>
    </row>
    <row r="6" spans="1:19" ht="21" customHeight="1">
      <c r="A6" s="447"/>
      <c r="B6" s="447"/>
      <c r="C6" s="447"/>
      <c r="D6" s="447"/>
      <c r="E6" s="447"/>
      <c r="F6" s="447"/>
      <c r="G6" s="447"/>
      <c r="H6" s="447"/>
      <c r="I6" s="455"/>
      <c r="J6" s="455"/>
      <c r="K6" s="455"/>
      <c r="L6" s="464"/>
      <c r="M6" s="464"/>
      <c r="N6" s="464"/>
      <c r="O6" s="463"/>
      <c r="P6" s="452"/>
      <c r="Q6" s="453"/>
      <c r="R6" s="457"/>
      <c r="S6" s="484"/>
    </row>
    <row r="7" spans="1:19" ht="15" customHeight="1">
      <c r="A7" s="45">
        <f>'S. Listesi'!E4</f>
        <v>1</v>
      </c>
      <c r="B7" s="46">
        <f>IF('S. Listesi'!F4=0," ",'S. Listesi'!F4)</f>
        <v>1</v>
      </c>
      <c r="C7" s="458" t="str">
        <f>IF('S. Listesi'!G4=0,"  ",'S. Listesi'!G4)</f>
        <v>İsim Soyisim</v>
      </c>
      <c r="D7" s="458"/>
      <c r="E7" s="458"/>
      <c r="F7" s="458"/>
      <c r="G7" s="458"/>
      <c r="H7" s="458"/>
      <c r="I7" s="47" t="str">
        <f>'1. Sınav'!AT6</f>
        <v/>
      </c>
      <c r="J7" s="47" t="str">
        <f>'2. Sınav'!AT6</f>
        <v/>
      </c>
      <c r="K7" s="47" t="str">
        <f>'3. Sınav'!AT6</f>
        <v/>
      </c>
      <c r="L7" s="142"/>
      <c r="M7" s="142"/>
      <c r="N7" s="142"/>
      <c r="O7" s="143"/>
      <c r="P7" s="48" t="str">
        <f t="shared" ref="P7:P46" si="0">IF(SUM(I7:O7)=0," ",AVERAGE(I7:O7))</f>
        <v/>
      </c>
      <c r="Q7" s="49" t="str">
        <f>IF(P7=" "," ",IF(P7&gt;=85,5,IF(P7&gt;=70,4,IF(P7&gt;=60,3,IF(P7&gt;=50,2,IF(P7&gt;=0,1,0))))))</f>
        <v/>
      </c>
      <c r="R7" s="49" t="str">
        <f>IF(P7=" "," ",IF(P7&gt;=85,"PEKİYİ",IF(P7&gt;=70,"İYİ",IF(P7&gt;=60,"ORTA",IF(P7&gt;=50,"GEÇER","GEÇMEZ")))))</f>
        <v/>
      </c>
      <c r="S7" s="129" t="str">
        <f>IF(P7=" "," ",IF(P7&gt;=50,"BAŞARILI","BAŞARISIZ"))</f>
        <v/>
      </c>
    </row>
    <row r="8" spans="1:19" ht="15" customHeight="1">
      <c r="A8" s="45">
        <f>'S. Listesi'!E5</f>
        <v>2</v>
      </c>
      <c r="B8" s="46">
        <f>IF('S. Listesi'!F5=0," ",'S. Listesi'!F5)</f>
        <v>1</v>
      </c>
      <c r="C8" s="458" t="str">
        <f>IF('S. Listesi'!G5=0,"  ",'S. Listesi'!G5)</f>
        <v>İsim Soyisim</v>
      </c>
      <c r="D8" s="458"/>
      <c r="E8" s="458"/>
      <c r="F8" s="458"/>
      <c r="G8" s="458"/>
      <c r="H8" s="458"/>
      <c r="I8" s="47" t="str">
        <f>'1. Sınav'!AT7</f>
        <v/>
      </c>
      <c r="J8" s="47" t="str">
        <f>'2. Sınav'!AT7</f>
        <v/>
      </c>
      <c r="K8" s="47" t="str">
        <f>'3. Sınav'!AT7</f>
        <v/>
      </c>
      <c r="L8" s="142"/>
      <c r="M8" s="142"/>
      <c r="N8" s="142"/>
      <c r="O8" s="143"/>
      <c r="P8" s="48" t="str">
        <f t="shared" si="0"/>
        <v/>
      </c>
      <c r="Q8" s="49" t="str">
        <f t="shared" ref="Q8:Q46" si="1">IF(P8=" "," ",IF(P8&gt;=85,5,IF(P8&gt;=70,4,IF(P8&gt;=60,3,IF(P8&gt;=50,2,IF(P8&gt;=0,1,0))))))</f>
        <v/>
      </c>
      <c r="R8" s="49" t="str">
        <f t="shared" ref="R8:R18" si="2">IF(P8=" "," ",IF(P8&gt;=85,"PEKİYİ",IF(P8&gt;=70,"İYİ",IF(P8&gt;=60,"ORTA",IF(P8&gt;=50,"GEÇER","GEÇMEZ")))))</f>
        <v/>
      </c>
      <c r="S8" s="129" t="str">
        <f t="shared" ref="S8:S46" si="3">IF(P8=" "," ",IF(P8&gt;=50,"BAŞARILI","BAŞARISIZ"))</f>
        <v/>
      </c>
    </row>
    <row r="9" spans="1:19" ht="15" customHeight="1">
      <c r="A9" s="45">
        <f>'S. Listesi'!E6</f>
        <v>3</v>
      </c>
      <c r="B9" s="46">
        <f>IF('S. Listesi'!F6=0," ",'S. Listesi'!F6)</f>
        <v>1</v>
      </c>
      <c r="C9" s="458" t="str">
        <f>IF('S. Listesi'!G6=0,"  ",'S. Listesi'!G6)</f>
        <v>İsim Soyisim</v>
      </c>
      <c r="D9" s="458"/>
      <c r="E9" s="458"/>
      <c r="F9" s="458"/>
      <c r="G9" s="458"/>
      <c r="H9" s="458"/>
      <c r="I9" s="47" t="str">
        <f>'1. Sınav'!AT8</f>
        <v/>
      </c>
      <c r="J9" s="47" t="str">
        <f>'2. Sınav'!AT8</f>
        <v/>
      </c>
      <c r="K9" s="47" t="str">
        <f>'3. Sınav'!AT8</f>
        <v/>
      </c>
      <c r="L9" s="142"/>
      <c r="M9" s="142"/>
      <c r="N9" s="142"/>
      <c r="O9" s="143"/>
      <c r="P9" s="48" t="str">
        <f t="shared" si="0"/>
        <v/>
      </c>
      <c r="Q9" s="49" t="str">
        <f t="shared" si="1"/>
        <v/>
      </c>
      <c r="R9" s="49" t="str">
        <f t="shared" si="2"/>
        <v/>
      </c>
      <c r="S9" s="129" t="str">
        <f t="shared" si="3"/>
        <v/>
      </c>
    </row>
    <row r="10" spans="1:19" ht="15" customHeight="1">
      <c r="A10" s="45">
        <f>'S. Listesi'!E7</f>
        <v>4</v>
      </c>
      <c r="B10" s="46">
        <f>IF('S. Listesi'!F7=0," ",'S. Listesi'!F7)</f>
        <v>1</v>
      </c>
      <c r="C10" s="458" t="str">
        <f>IF('S. Listesi'!G7=0,"  ",'S. Listesi'!G7)</f>
        <v>İsim Soyisim</v>
      </c>
      <c r="D10" s="458"/>
      <c r="E10" s="458"/>
      <c r="F10" s="458"/>
      <c r="G10" s="458"/>
      <c r="H10" s="458"/>
      <c r="I10" s="47" t="str">
        <f>'1. Sınav'!AT9</f>
        <v/>
      </c>
      <c r="J10" s="47" t="str">
        <f>'2. Sınav'!AT9</f>
        <v/>
      </c>
      <c r="K10" s="47" t="str">
        <f>'3. Sınav'!AT9</f>
        <v/>
      </c>
      <c r="L10" s="142"/>
      <c r="M10" s="142"/>
      <c r="N10" s="142"/>
      <c r="O10" s="143"/>
      <c r="P10" s="48" t="str">
        <f t="shared" si="0"/>
        <v/>
      </c>
      <c r="Q10" s="49" t="str">
        <f t="shared" si="1"/>
        <v/>
      </c>
      <c r="R10" s="49" t="str">
        <f t="shared" si="2"/>
        <v/>
      </c>
      <c r="S10" s="129" t="str">
        <f t="shared" si="3"/>
        <v/>
      </c>
    </row>
    <row r="11" spans="1:19" ht="15" customHeight="1">
      <c r="A11" s="45">
        <f>'S. Listesi'!E8</f>
        <v>5</v>
      </c>
      <c r="B11" s="46">
        <f>IF('S. Listesi'!F8=0," ",'S. Listesi'!F8)</f>
        <v>1</v>
      </c>
      <c r="C11" s="458" t="str">
        <f>IF('S. Listesi'!G8=0,"  ",'S. Listesi'!G8)</f>
        <v>İsim Soyisim</v>
      </c>
      <c r="D11" s="458"/>
      <c r="E11" s="458"/>
      <c r="F11" s="458"/>
      <c r="G11" s="458"/>
      <c r="H11" s="458"/>
      <c r="I11" s="47" t="str">
        <f>'1. Sınav'!AT10</f>
        <v/>
      </c>
      <c r="J11" s="47" t="str">
        <f>'2. Sınav'!AT10</f>
        <v/>
      </c>
      <c r="K11" s="47" t="str">
        <f>'3. Sınav'!AT10</f>
        <v/>
      </c>
      <c r="L11" s="142"/>
      <c r="M11" s="142"/>
      <c r="N11" s="142"/>
      <c r="O11" s="143"/>
      <c r="P11" s="48" t="str">
        <f t="shared" si="0"/>
        <v/>
      </c>
      <c r="Q11" s="49" t="str">
        <f t="shared" si="1"/>
        <v/>
      </c>
      <c r="R11" s="49" t="str">
        <f t="shared" si="2"/>
        <v/>
      </c>
      <c r="S11" s="129" t="str">
        <f t="shared" si="3"/>
        <v/>
      </c>
    </row>
    <row r="12" spans="1:19" ht="15" customHeight="1">
      <c r="A12" s="45">
        <f>'S. Listesi'!E9</f>
        <v>6</v>
      </c>
      <c r="B12" s="46">
        <f>IF('S. Listesi'!F9=0," ",'S. Listesi'!F9)</f>
        <v>1</v>
      </c>
      <c r="C12" s="458" t="str">
        <f>IF('S. Listesi'!G9=0,"  ",'S. Listesi'!G9)</f>
        <v>İsim Soyisim</v>
      </c>
      <c r="D12" s="458"/>
      <c r="E12" s="458"/>
      <c r="F12" s="458"/>
      <c r="G12" s="458"/>
      <c r="H12" s="458"/>
      <c r="I12" s="47" t="str">
        <f>'1. Sınav'!AT11</f>
        <v/>
      </c>
      <c r="J12" s="47" t="str">
        <f>'2. Sınav'!AT11</f>
        <v/>
      </c>
      <c r="K12" s="47" t="str">
        <f>'3. Sınav'!AT11</f>
        <v/>
      </c>
      <c r="L12" s="142"/>
      <c r="M12" s="142"/>
      <c r="N12" s="142"/>
      <c r="O12" s="143"/>
      <c r="P12" s="48" t="str">
        <f t="shared" si="0"/>
        <v/>
      </c>
      <c r="Q12" s="49" t="str">
        <f t="shared" si="1"/>
        <v/>
      </c>
      <c r="R12" s="49" t="str">
        <f t="shared" si="2"/>
        <v/>
      </c>
      <c r="S12" s="129" t="str">
        <f t="shared" si="3"/>
        <v/>
      </c>
    </row>
    <row r="13" spans="1:19" ht="15" customHeight="1">
      <c r="A13" s="45">
        <f>'S. Listesi'!E10</f>
        <v>7</v>
      </c>
      <c r="B13" s="46">
        <f>IF('S. Listesi'!F10=0," ",'S. Listesi'!F10)</f>
        <v>1</v>
      </c>
      <c r="C13" s="458" t="str">
        <f>IF('S. Listesi'!G10=0,"  ",'S. Listesi'!G10)</f>
        <v>İsim Soyisim</v>
      </c>
      <c r="D13" s="458"/>
      <c r="E13" s="458"/>
      <c r="F13" s="458"/>
      <c r="G13" s="458"/>
      <c r="H13" s="458"/>
      <c r="I13" s="47" t="str">
        <f>'1. Sınav'!AT12</f>
        <v/>
      </c>
      <c r="J13" s="47" t="str">
        <f>'2. Sınav'!AT12</f>
        <v/>
      </c>
      <c r="K13" s="47" t="str">
        <f>'3. Sınav'!AT12</f>
        <v/>
      </c>
      <c r="L13" s="142"/>
      <c r="M13" s="142"/>
      <c r="N13" s="142"/>
      <c r="O13" s="143"/>
      <c r="P13" s="48" t="str">
        <f t="shared" si="0"/>
        <v/>
      </c>
      <c r="Q13" s="49" t="str">
        <f t="shared" si="1"/>
        <v/>
      </c>
      <c r="R13" s="49" t="str">
        <f t="shared" si="2"/>
        <v/>
      </c>
      <c r="S13" s="129" t="str">
        <f t="shared" si="3"/>
        <v/>
      </c>
    </row>
    <row r="14" spans="1:19" ht="15" customHeight="1">
      <c r="A14" s="45">
        <f>'S. Listesi'!E11</f>
        <v>8</v>
      </c>
      <c r="B14" s="46">
        <f>IF('S. Listesi'!F11=0," ",'S. Listesi'!F11)</f>
        <v>1</v>
      </c>
      <c r="C14" s="458" t="str">
        <f>IF('S. Listesi'!G11=0,"  ",'S. Listesi'!G11)</f>
        <v>İsim Soyisim</v>
      </c>
      <c r="D14" s="458"/>
      <c r="E14" s="458"/>
      <c r="F14" s="458"/>
      <c r="G14" s="458"/>
      <c r="H14" s="458"/>
      <c r="I14" s="47" t="str">
        <f>'1. Sınav'!AT13</f>
        <v/>
      </c>
      <c r="J14" s="47" t="str">
        <f>'2. Sınav'!AT13</f>
        <v/>
      </c>
      <c r="K14" s="47" t="str">
        <f>'3. Sınav'!AT13</f>
        <v/>
      </c>
      <c r="L14" s="142"/>
      <c r="M14" s="142"/>
      <c r="N14" s="142"/>
      <c r="O14" s="143"/>
      <c r="P14" s="48" t="str">
        <f t="shared" si="0"/>
        <v/>
      </c>
      <c r="Q14" s="49" t="str">
        <f t="shared" si="1"/>
        <v/>
      </c>
      <c r="R14" s="49" t="str">
        <f t="shared" si="2"/>
        <v/>
      </c>
      <c r="S14" s="129" t="str">
        <f t="shared" si="3"/>
        <v/>
      </c>
    </row>
    <row r="15" spans="1:19" ht="15" customHeight="1">
      <c r="A15" s="45">
        <f>'S. Listesi'!E12</f>
        <v>9</v>
      </c>
      <c r="B15" s="46">
        <f>IF('S. Listesi'!F12=0," ",'S. Listesi'!F12)</f>
        <v>1</v>
      </c>
      <c r="C15" s="458" t="str">
        <f>IF('S. Listesi'!G12=0,"  ",'S. Listesi'!G12)</f>
        <v>İsim Soyisim</v>
      </c>
      <c r="D15" s="458"/>
      <c r="E15" s="458"/>
      <c r="F15" s="458"/>
      <c r="G15" s="458"/>
      <c r="H15" s="458"/>
      <c r="I15" s="47" t="str">
        <f>'1. Sınav'!AT14</f>
        <v/>
      </c>
      <c r="J15" s="47" t="str">
        <f>'2. Sınav'!AT14</f>
        <v/>
      </c>
      <c r="K15" s="47" t="str">
        <f>'3. Sınav'!AT14</f>
        <v/>
      </c>
      <c r="L15" s="142"/>
      <c r="M15" s="142"/>
      <c r="N15" s="142"/>
      <c r="O15" s="143"/>
      <c r="P15" s="48" t="str">
        <f t="shared" si="0"/>
        <v/>
      </c>
      <c r="Q15" s="49" t="str">
        <f t="shared" si="1"/>
        <v/>
      </c>
      <c r="R15" s="49" t="str">
        <f t="shared" si="2"/>
        <v/>
      </c>
      <c r="S15" s="129" t="str">
        <f t="shared" si="3"/>
        <v/>
      </c>
    </row>
    <row r="16" spans="1:19" ht="15" customHeight="1">
      <c r="A16" s="45">
        <f>'S. Listesi'!E13</f>
        <v>10</v>
      </c>
      <c r="B16" s="46">
        <f>IF('S. Listesi'!F13=0," ",'S. Listesi'!F13)</f>
        <v>1</v>
      </c>
      <c r="C16" s="458" t="str">
        <f>IF('S. Listesi'!G13=0,"  ",'S. Listesi'!G13)</f>
        <v>İsim Soyisim</v>
      </c>
      <c r="D16" s="458"/>
      <c r="E16" s="458"/>
      <c r="F16" s="458"/>
      <c r="G16" s="458"/>
      <c r="H16" s="458"/>
      <c r="I16" s="47" t="str">
        <f>'1. Sınav'!AT15</f>
        <v/>
      </c>
      <c r="J16" s="47" t="str">
        <f>'2. Sınav'!AT15</f>
        <v/>
      </c>
      <c r="K16" s="47" t="str">
        <f>'3. Sınav'!AT15</f>
        <v/>
      </c>
      <c r="L16" s="142"/>
      <c r="M16" s="142"/>
      <c r="N16" s="142"/>
      <c r="O16" s="143"/>
      <c r="P16" s="48" t="str">
        <f t="shared" si="0"/>
        <v/>
      </c>
      <c r="Q16" s="49" t="str">
        <f t="shared" si="1"/>
        <v/>
      </c>
      <c r="R16" s="49" t="str">
        <f t="shared" si="2"/>
        <v/>
      </c>
      <c r="S16" s="129" t="str">
        <f t="shared" si="3"/>
        <v/>
      </c>
    </row>
    <row r="17" spans="1:19" ht="15" customHeight="1">
      <c r="A17" s="45">
        <f>'S. Listesi'!E14</f>
        <v>11</v>
      </c>
      <c r="B17" s="46">
        <f>IF('S. Listesi'!F14=0," ",'S. Listesi'!F14)</f>
        <v>1</v>
      </c>
      <c r="C17" s="458" t="str">
        <f>IF('S. Listesi'!G14=0,"  ",'S. Listesi'!G14)</f>
        <v>İsim Soyisim</v>
      </c>
      <c r="D17" s="458"/>
      <c r="E17" s="458"/>
      <c r="F17" s="458"/>
      <c r="G17" s="458"/>
      <c r="H17" s="458"/>
      <c r="I17" s="47" t="str">
        <f>'1. Sınav'!AT16</f>
        <v/>
      </c>
      <c r="J17" s="47" t="str">
        <f>'2. Sınav'!AT16</f>
        <v/>
      </c>
      <c r="K17" s="47" t="str">
        <f>'3. Sınav'!AT16</f>
        <v/>
      </c>
      <c r="L17" s="142"/>
      <c r="M17" s="142"/>
      <c r="N17" s="142"/>
      <c r="O17" s="143"/>
      <c r="P17" s="48" t="str">
        <f t="shared" si="0"/>
        <v/>
      </c>
      <c r="Q17" s="49" t="str">
        <f t="shared" si="1"/>
        <v/>
      </c>
      <c r="R17" s="49" t="str">
        <f t="shared" si="2"/>
        <v/>
      </c>
      <c r="S17" s="129" t="str">
        <f t="shared" si="3"/>
        <v/>
      </c>
    </row>
    <row r="18" spans="1:19" ht="15" customHeight="1">
      <c r="A18" s="45">
        <f>'S. Listesi'!E15</f>
        <v>12</v>
      </c>
      <c r="B18" s="46">
        <f>IF('S. Listesi'!F15=0," ",'S. Listesi'!F15)</f>
        <v>1</v>
      </c>
      <c r="C18" s="458" t="str">
        <f>IF('S. Listesi'!G15=0,"  ",'S. Listesi'!G15)</f>
        <v>İsim Soyisim</v>
      </c>
      <c r="D18" s="458"/>
      <c r="E18" s="458"/>
      <c r="F18" s="458"/>
      <c r="G18" s="458"/>
      <c r="H18" s="458"/>
      <c r="I18" s="47" t="str">
        <f>'1. Sınav'!AT17</f>
        <v/>
      </c>
      <c r="J18" s="47" t="str">
        <f>'2. Sınav'!AT17</f>
        <v/>
      </c>
      <c r="K18" s="47" t="str">
        <f>'3. Sınav'!AT17</f>
        <v/>
      </c>
      <c r="L18" s="142"/>
      <c r="M18" s="142"/>
      <c r="N18" s="142"/>
      <c r="O18" s="143"/>
      <c r="P18" s="48" t="str">
        <f t="shared" si="0"/>
        <v/>
      </c>
      <c r="Q18" s="49" t="str">
        <f t="shared" si="1"/>
        <v/>
      </c>
      <c r="R18" s="49" t="str">
        <f t="shared" si="2"/>
        <v/>
      </c>
      <c r="S18" s="129" t="str">
        <f t="shared" si="3"/>
        <v/>
      </c>
    </row>
    <row r="19" spans="1:19" ht="15" customHeight="1">
      <c r="A19" s="45">
        <f>'S. Listesi'!E16</f>
        <v>13</v>
      </c>
      <c r="B19" s="46">
        <f>IF('S. Listesi'!F16=0," ",'S. Listesi'!F16)</f>
        <v>1</v>
      </c>
      <c r="C19" s="458" t="str">
        <f>IF('S. Listesi'!G16=0,"  ",'S. Listesi'!G16)</f>
        <v>İsim Soyisim</v>
      </c>
      <c r="D19" s="458"/>
      <c r="E19" s="458"/>
      <c r="F19" s="458"/>
      <c r="G19" s="458"/>
      <c r="H19" s="458"/>
      <c r="I19" s="47" t="str">
        <f>'1. Sınav'!AT18</f>
        <v/>
      </c>
      <c r="J19" s="47" t="str">
        <f>'2. Sınav'!AT18</f>
        <v/>
      </c>
      <c r="K19" s="47" t="str">
        <f>'3. Sınav'!AT18</f>
        <v/>
      </c>
      <c r="L19" s="142"/>
      <c r="M19" s="142"/>
      <c r="N19" s="142"/>
      <c r="O19" s="143"/>
      <c r="P19" s="48" t="str">
        <f t="shared" si="0"/>
        <v/>
      </c>
      <c r="Q19" s="49" t="str">
        <f t="shared" si="1"/>
        <v/>
      </c>
      <c r="R19" s="49" t="str">
        <f t="shared" ref="R19:R35" si="4">IF(P19=" "," ",IF(P19&gt;84,"PEKİYİ",IF(P19&gt;69,"İYİ",IF(P19&gt;59,"ORTA",IF(P19&gt;49,"GEÇER","GEÇMEZ")))))</f>
        <v/>
      </c>
      <c r="S19" s="129" t="str">
        <f t="shared" si="3"/>
        <v/>
      </c>
    </row>
    <row r="20" spans="1:19" ht="15" customHeight="1">
      <c r="A20" s="45">
        <f>'S. Listesi'!E17</f>
        <v>14</v>
      </c>
      <c r="B20" s="46">
        <f>IF('S. Listesi'!F17=0," ",'S. Listesi'!F17)</f>
        <v>1</v>
      </c>
      <c r="C20" s="458" t="str">
        <f>IF('S. Listesi'!G17=0,"  ",'S. Listesi'!G17)</f>
        <v>İsim Soyisim</v>
      </c>
      <c r="D20" s="458"/>
      <c r="E20" s="458"/>
      <c r="F20" s="458"/>
      <c r="G20" s="458"/>
      <c r="H20" s="458"/>
      <c r="I20" s="47" t="str">
        <f>'1. Sınav'!AT19</f>
        <v/>
      </c>
      <c r="J20" s="47" t="str">
        <f>'2. Sınav'!AT19</f>
        <v/>
      </c>
      <c r="K20" s="47" t="str">
        <f>'3. Sınav'!AT19</f>
        <v/>
      </c>
      <c r="L20" s="142"/>
      <c r="M20" s="142"/>
      <c r="N20" s="142"/>
      <c r="O20" s="143"/>
      <c r="P20" s="48" t="str">
        <f t="shared" si="0"/>
        <v/>
      </c>
      <c r="Q20" s="49" t="str">
        <f t="shared" si="1"/>
        <v/>
      </c>
      <c r="R20" s="49" t="str">
        <f t="shared" si="4"/>
        <v/>
      </c>
      <c r="S20" s="129" t="str">
        <f t="shared" si="3"/>
        <v/>
      </c>
    </row>
    <row r="21" spans="1:19" ht="15" customHeight="1">
      <c r="A21" s="45">
        <f>'S. Listesi'!E18</f>
        <v>15</v>
      </c>
      <c r="B21" s="46">
        <f>IF('S. Listesi'!F18=0," ",'S. Listesi'!F18)</f>
        <v>1</v>
      </c>
      <c r="C21" s="458" t="str">
        <f>IF('S. Listesi'!G18=0,"  ",'S. Listesi'!G18)</f>
        <v>İsim Soyisim</v>
      </c>
      <c r="D21" s="458"/>
      <c r="E21" s="458"/>
      <c r="F21" s="458"/>
      <c r="G21" s="458"/>
      <c r="H21" s="458"/>
      <c r="I21" s="47" t="str">
        <f>'1. Sınav'!AT20</f>
        <v/>
      </c>
      <c r="J21" s="47" t="str">
        <f>'2. Sınav'!AT20</f>
        <v/>
      </c>
      <c r="K21" s="47" t="str">
        <f>'3. Sınav'!AT20</f>
        <v/>
      </c>
      <c r="L21" s="142"/>
      <c r="M21" s="142"/>
      <c r="N21" s="142"/>
      <c r="O21" s="143"/>
      <c r="P21" s="48" t="str">
        <f t="shared" si="0"/>
        <v/>
      </c>
      <c r="Q21" s="49" t="str">
        <f t="shared" si="1"/>
        <v/>
      </c>
      <c r="R21" s="49" t="str">
        <f t="shared" si="4"/>
        <v/>
      </c>
      <c r="S21" s="129" t="str">
        <f t="shared" si="3"/>
        <v/>
      </c>
    </row>
    <row r="22" spans="1:19" ht="15" customHeight="1">
      <c r="A22" s="45">
        <f>'S. Listesi'!E19</f>
        <v>16</v>
      </c>
      <c r="B22" s="46">
        <f>IF('S. Listesi'!F19=0," ",'S. Listesi'!F19)</f>
        <v>1</v>
      </c>
      <c r="C22" s="458" t="str">
        <f>IF('S. Listesi'!G19=0,"  ",'S. Listesi'!G19)</f>
        <v>İsim Soyisim</v>
      </c>
      <c r="D22" s="458"/>
      <c r="E22" s="458"/>
      <c r="F22" s="458"/>
      <c r="G22" s="458"/>
      <c r="H22" s="458"/>
      <c r="I22" s="47" t="str">
        <f>'1. Sınav'!AT21</f>
        <v/>
      </c>
      <c r="J22" s="47" t="str">
        <f>'2. Sınav'!AT21</f>
        <v/>
      </c>
      <c r="K22" s="47" t="str">
        <f>'3. Sınav'!AT21</f>
        <v/>
      </c>
      <c r="L22" s="142"/>
      <c r="M22" s="142"/>
      <c r="N22" s="142"/>
      <c r="O22" s="143"/>
      <c r="P22" s="48" t="str">
        <f t="shared" si="0"/>
        <v/>
      </c>
      <c r="Q22" s="49" t="str">
        <f t="shared" si="1"/>
        <v/>
      </c>
      <c r="R22" s="49" t="str">
        <f t="shared" si="4"/>
        <v/>
      </c>
      <c r="S22" s="129" t="str">
        <f t="shared" si="3"/>
        <v/>
      </c>
    </row>
    <row r="23" spans="1:19" ht="15" customHeight="1">
      <c r="A23" s="45">
        <f>'S. Listesi'!E20</f>
        <v>17</v>
      </c>
      <c r="B23" s="46">
        <f>IF('S. Listesi'!F20=0," ",'S. Listesi'!F20)</f>
        <v>1</v>
      </c>
      <c r="C23" s="458" t="str">
        <f>IF('S. Listesi'!G20=0,"  ",'S. Listesi'!G20)</f>
        <v>İsim Soyisim</v>
      </c>
      <c r="D23" s="458"/>
      <c r="E23" s="458"/>
      <c r="F23" s="458"/>
      <c r="G23" s="458"/>
      <c r="H23" s="458"/>
      <c r="I23" s="47" t="str">
        <f>'1. Sınav'!AT22</f>
        <v/>
      </c>
      <c r="J23" s="47" t="str">
        <f>'2. Sınav'!AT22</f>
        <v/>
      </c>
      <c r="K23" s="47" t="str">
        <f>'3. Sınav'!AT22</f>
        <v/>
      </c>
      <c r="L23" s="142"/>
      <c r="M23" s="142"/>
      <c r="N23" s="142"/>
      <c r="O23" s="143"/>
      <c r="P23" s="48" t="str">
        <f t="shared" si="0"/>
        <v/>
      </c>
      <c r="Q23" s="49" t="str">
        <f t="shared" si="1"/>
        <v/>
      </c>
      <c r="R23" s="49" t="str">
        <f t="shared" si="4"/>
        <v/>
      </c>
      <c r="S23" s="129" t="str">
        <f t="shared" si="3"/>
        <v/>
      </c>
    </row>
    <row r="24" spans="1:19" ht="15" customHeight="1">
      <c r="A24" s="45">
        <f>'S. Listesi'!E21</f>
        <v>18</v>
      </c>
      <c r="B24" s="46">
        <f>IF('S. Listesi'!F21=0," ",'S. Listesi'!F21)</f>
        <v>1</v>
      </c>
      <c r="C24" s="458" t="str">
        <f>IF('S. Listesi'!G21=0,"  ",'S. Listesi'!G21)</f>
        <v>İsim Soyisim</v>
      </c>
      <c r="D24" s="458"/>
      <c r="E24" s="458"/>
      <c r="F24" s="458"/>
      <c r="G24" s="458"/>
      <c r="H24" s="458"/>
      <c r="I24" s="47" t="str">
        <f>'1. Sınav'!AT23</f>
        <v/>
      </c>
      <c r="J24" s="47" t="str">
        <f>'2. Sınav'!AT23</f>
        <v/>
      </c>
      <c r="K24" s="47" t="str">
        <f>'3. Sınav'!AT23</f>
        <v/>
      </c>
      <c r="L24" s="142"/>
      <c r="M24" s="142"/>
      <c r="N24" s="142"/>
      <c r="O24" s="143"/>
      <c r="P24" s="48" t="str">
        <f t="shared" si="0"/>
        <v/>
      </c>
      <c r="Q24" s="49" t="str">
        <f t="shared" si="1"/>
        <v/>
      </c>
      <c r="R24" s="49" t="str">
        <f t="shared" si="4"/>
        <v/>
      </c>
      <c r="S24" s="129" t="str">
        <f t="shared" si="3"/>
        <v/>
      </c>
    </row>
    <row r="25" spans="1:19" ht="15" customHeight="1">
      <c r="A25" s="45">
        <f>'S. Listesi'!E22</f>
        <v>19</v>
      </c>
      <c r="B25" s="46">
        <f>IF('S. Listesi'!F22=0," ",'S. Listesi'!F22)</f>
        <v>1</v>
      </c>
      <c r="C25" s="458" t="str">
        <f>IF('S. Listesi'!G22=0,"  ",'S. Listesi'!G22)</f>
        <v>İsim Soyisim</v>
      </c>
      <c r="D25" s="458"/>
      <c r="E25" s="458"/>
      <c r="F25" s="458"/>
      <c r="G25" s="458"/>
      <c r="H25" s="458"/>
      <c r="I25" s="47" t="str">
        <f>'1. Sınav'!AT24</f>
        <v/>
      </c>
      <c r="J25" s="47" t="str">
        <f>'2. Sınav'!AT24</f>
        <v/>
      </c>
      <c r="K25" s="47" t="str">
        <f>'3. Sınav'!AT24</f>
        <v/>
      </c>
      <c r="L25" s="142"/>
      <c r="M25" s="142"/>
      <c r="N25" s="142"/>
      <c r="O25" s="143"/>
      <c r="P25" s="48" t="str">
        <f t="shared" si="0"/>
        <v/>
      </c>
      <c r="Q25" s="49" t="str">
        <f t="shared" si="1"/>
        <v/>
      </c>
      <c r="R25" s="49" t="str">
        <f t="shared" si="4"/>
        <v/>
      </c>
      <c r="S25" s="129" t="str">
        <f t="shared" si="3"/>
        <v/>
      </c>
    </row>
    <row r="26" spans="1:19" ht="15" customHeight="1">
      <c r="A26" s="45">
        <f>'S. Listesi'!E23</f>
        <v>20</v>
      </c>
      <c r="B26" s="46">
        <f>IF('S. Listesi'!F23=0," ",'S. Listesi'!F23)</f>
        <v>1</v>
      </c>
      <c r="C26" s="458" t="str">
        <f>IF('S. Listesi'!G23=0,"  ",'S. Listesi'!G23)</f>
        <v>İsim Soyisim</v>
      </c>
      <c r="D26" s="458"/>
      <c r="E26" s="458"/>
      <c r="F26" s="458"/>
      <c r="G26" s="458"/>
      <c r="H26" s="458"/>
      <c r="I26" s="47" t="str">
        <f>'1. Sınav'!AT25</f>
        <v/>
      </c>
      <c r="J26" s="47" t="str">
        <f>'2. Sınav'!AT25</f>
        <v/>
      </c>
      <c r="K26" s="47" t="str">
        <f>'3. Sınav'!AT25</f>
        <v/>
      </c>
      <c r="L26" s="142"/>
      <c r="M26" s="142"/>
      <c r="N26" s="142"/>
      <c r="O26" s="143"/>
      <c r="P26" s="48" t="str">
        <f t="shared" si="0"/>
        <v/>
      </c>
      <c r="Q26" s="49" t="str">
        <f t="shared" si="1"/>
        <v/>
      </c>
      <c r="R26" s="49" t="str">
        <f t="shared" si="4"/>
        <v/>
      </c>
      <c r="S26" s="129" t="str">
        <f t="shared" si="3"/>
        <v/>
      </c>
    </row>
    <row r="27" spans="1:19" ht="15" customHeight="1">
      <c r="A27" s="45">
        <f>'S. Listesi'!E24</f>
        <v>21</v>
      </c>
      <c r="B27" s="46">
        <f>IF('S. Listesi'!F24=0," ",'S. Listesi'!F24)</f>
        <v>1</v>
      </c>
      <c r="C27" s="458" t="str">
        <f>IF('S. Listesi'!G24=0,"  ",'S. Listesi'!G24)</f>
        <v>İsim Soyisim</v>
      </c>
      <c r="D27" s="458"/>
      <c r="E27" s="458"/>
      <c r="F27" s="458"/>
      <c r="G27" s="458"/>
      <c r="H27" s="458"/>
      <c r="I27" s="47" t="str">
        <f>'1. Sınav'!AT26</f>
        <v/>
      </c>
      <c r="J27" s="47" t="str">
        <f>'2. Sınav'!AT26</f>
        <v/>
      </c>
      <c r="K27" s="47" t="str">
        <f>'3. Sınav'!AT26</f>
        <v/>
      </c>
      <c r="L27" s="142"/>
      <c r="M27" s="142"/>
      <c r="N27" s="142"/>
      <c r="O27" s="143"/>
      <c r="P27" s="48" t="str">
        <f t="shared" si="0"/>
        <v/>
      </c>
      <c r="Q27" s="49" t="str">
        <f t="shared" si="1"/>
        <v/>
      </c>
      <c r="R27" s="49" t="str">
        <f t="shared" si="4"/>
        <v/>
      </c>
      <c r="S27" s="129" t="str">
        <f t="shared" si="3"/>
        <v/>
      </c>
    </row>
    <row r="28" spans="1:19" ht="15" customHeight="1">
      <c r="A28" s="45">
        <f>'S. Listesi'!E25</f>
        <v>22</v>
      </c>
      <c r="B28" s="46">
        <f>IF('S. Listesi'!F25=0," ",'S. Listesi'!F25)</f>
        <v>1</v>
      </c>
      <c r="C28" s="458" t="str">
        <f>IF('S. Listesi'!G25=0,"  ",'S. Listesi'!G25)</f>
        <v>İsim Soyisim</v>
      </c>
      <c r="D28" s="458"/>
      <c r="E28" s="458"/>
      <c r="F28" s="458"/>
      <c r="G28" s="458"/>
      <c r="H28" s="458"/>
      <c r="I28" s="47" t="str">
        <f>'1. Sınav'!AT27</f>
        <v/>
      </c>
      <c r="J28" s="47" t="str">
        <f>'2. Sınav'!AT27</f>
        <v/>
      </c>
      <c r="K28" s="47" t="str">
        <f>'3. Sınav'!AT27</f>
        <v/>
      </c>
      <c r="L28" s="142"/>
      <c r="M28" s="142"/>
      <c r="N28" s="142"/>
      <c r="O28" s="143"/>
      <c r="P28" s="48" t="str">
        <f t="shared" si="0"/>
        <v/>
      </c>
      <c r="Q28" s="49" t="str">
        <f t="shared" si="1"/>
        <v/>
      </c>
      <c r="R28" s="49" t="str">
        <f t="shared" si="4"/>
        <v/>
      </c>
      <c r="S28" s="129" t="str">
        <f t="shared" si="3"/>
        <v/>
      </c>
    </row>
    <row r="29" spans="1:19" ht="15" customHeight="1">
      <c r="A29" s="45">
        <f>'S. Listesi'!E26</f>
        <v>23</v>
      </c>
      <c r="B29" s="46">
        <f>IF('S. Listesi'!F26=0," ",'S. Listesi'!F26)</f>
        <v>1</v>
      </c>
      <c r="C29" s="474" t="str">
        <f>IF('S. Listesi'!G26=0,"  ",'S. Listesi'!G26)</f>
        <v>İsim Soyisim</v>
      </c>
      <c r="D29" s="475"/>
      <c r="E29" s="475"/>
      <c r="F29" s="475"/>
      <c r="G29" s="475"/>
      <c r="H29" s="475"/>
      <c r="I29" s="47" t="str">
        <f>'1. Sınav'!AT28</f>
        <v/>
      </c>
      <c r="J29" s="47" t="str">
        <f>'2. Sınav'!AT28</f>
        <v/>
      </c>
      <c r="K29" s="47" t="str">
        <f>'3. Sınav'!AT28</f>
        <v/>
      </c>
      <c r="L29" s="142"/>
      <c r="M29" s="142"/>
      <c r="N29" s="142"/>
      <c r="O29" s="143"/>
      <c r="P29" s="48" t="str">
        <f t="shared" si="0"/>
        <v/>
      </c>
      <c r="Q29" s="49" t="str">
        <f t="shared" si="1"/>
        <v/>
      </c>
      <c r="R29" s="49" t="str">
        <f t="shared" si="4"/>
        <v/>
      </c>
      <c r="S29" s="129" t="str">
        <f t="shared" si="3"/>
        <v/>
      </c>
    </row>
    <row r="30" spans="1:19" ht="15" customHeight="1">
      <c r="A30" s="45">
        <f>'S. Listesi'!E27</f>
        <v>24</v>
      </c>
      <c r="B30" s="46">
        <f>IF('S. Listesi'!F27=0," ",'S. Listesi'!F27)</f>
        <v>1</v>
      </c>
      <c r="C30" s="474" t="str">
        <f>IF('S. Listesi'!G27=0,"  ",'S. Listesi'!G27)</f>
        <v>İsim Soyisim</v>
      </c>
      <c r="D30" s="475"/>
      <c r="E30" s="475"/>
      <c r="F30" s="475"/>
      <c r="G30" s="475"/>
      <c r="H30" s="475"/>
      <c r="I30" s="47" t="str">
        <f>'1. Sınav'!AT29</f>
        <v/>
      </c>
      <c r="J30" s="47" t="str">
        <f>'2. Sınav'!AT29</f>
        <v/>
      </c>
      <c r="K30" s="47" t="str">
        <f>'3. Sınav'!AT29</f>
        <v/>
      </c>
      <c r="L30" s="142"/>
      <c r="M30" s="142"/>
      <c r="N30" s="142"/>
      <c r="O30" s="143"/>
      <c r="P30" s="48" t="str">
        <f t="shared" si="0"/>
        <v/>
      </c>
      <c r="Q30" s="49" t="str">
        <f t="shared" si="1"/>
        <v/>
      </c>
      <c r="R30" s="49" t="str">
        <f t="shared" si="4"/>
        <v/>
      </c>
      <c r="S30" s="129" t="str">
        <f t="shared" si="3"/>
        <v/>
      </c>
    </row>
    <row r="31" spans="1:19" ht="15" customHeight="1">
      <c r="A31" s="45">
        <f>'S. Listesi'!E28</f>
        <v>25</v>
      </c>
      <c r="B31" s="46">
        <f>IF('S. Listesi'!F28=0," ",'S. Listesi'!F28)</f>
        <v>1</v>
      </c>
      <c r="C31" s="474" t="str">
        <f>IF('S. Listesi'!G28=0,"  ",'S. Listesi'!G28)</f>
        <v>İsim Soyisim</v>
      </c>
      <c r="D31" s="475"/>
      <c r="E31" s="475"/>
      <c r="F31" s="475"/>
      <c r="G31" s="475"/>
      <c r="H31" s="475"/>
      <c r="I31" s="47" t="str">
        <f>'1. Sınav'!AT30</f>
        <v/>
      </c>
      <c r="J31" s="47" t="str">
        <f>'2. Sınav'!AT30</f>
        <v/>
      </c>
      <c r="K31" s="47" t="str">
        <f>'3. Sınav'!AT30</f>
        <v/>
      </c>
      <c r="L31" s="142"/>
      <c r="M31" s="142"/>
      <c r="N31" s="142"/>
      <c r="O31" s="143"/>
      <c r="P31" s="48" t="str">
        <f t="shared" si="0"/>
        <v/>
      </c>
      <c r="Q31" s="49" t="str">
        <f t="shared" si="1"/>
        <v/>
      </c>
      <c r="R31" s="49" t="str">
        <f t="shared" si="4"/>
        <v/>
      </c>
      <c r="S31" s="129" t="str">
        <f t="shared" si="3"/>
        <v/>
      </c>
    </row>
    <row r="32" spans="1:19" ht="15" customHeight="1">
      <c r="A32" s="45">
        <f>'S. Listesi'!E29</f>
        <v>26</v>
      </c>
      <c r="B32" s="46">
        <f>IF('S. Listesi'!F29=0," ",'S. Listesi'!F29)</f>
        <v>1</v>
      </c>
      <c r="C32" s="474" t="str">
        <f>IF('S. Listesi'!G29=0,"  ",'S. Listesi'!G29)</f>
        <v>İsim Soyisim</v>
      </c>
      <c r="D32" s="475"/>
      <c r="E32" s="475"/>
      <c r="F32" s="475"/>
      <c r="G32" s="475"/>
      <c r="H32" s="475"/>
      <c r="I32" s="47" t="str">
        <f>'1. Sınav'!AT31</f>
        <v/>
      </c>
      <c r="J32" s="47" t="str">
        <f>'2. Sınav'!AT31</f>
        <v/>
      </c>
      <c r="K32" s="47" t="str">
        <f>'3. Sınav'!AT31</f>
        <v/>
      </c>
      <c r="L32" s="142"/>
      <c r="M32" s="142"/>
      <c r="N32" s="142"/>
      <c r="O32" s="143"/>
      <c r="P32" s="48" t="str">
        <f t="shared" si="0"/>
        <v/>
      </c>
      <c r="Q32" s="49" t="str">
        <f t="shared" si="1"/>
        <v/>
      </c>
      <c r="R32" s="49" t="str">
        <f t="shared" si="4"/>
        <v/>
      </c>
      <c r="S32" s="129" t="str">
        <f t="shared" si="3"/>
        <v/>
      </c>
    </row>
    <row r="33" spans="1:19" ht="15" customHeight="1">
      <c r="A33" s="45">
        <f>'S. Listesi'!E30</f>
        <v>27</v>
      </c>
      <c r="B33" s="46">
        <f>IF('S. Listesi'!F30=0," ",'S. Listesi'!F30)</f>
        <v>1</v>
      </c>
      <c r="C33" s="474" t="str">
        <f>IF('S. Listesi'!G30=0,"  ",'S. Listesi'!G30)</f>
        <v>İsim Soyisim</v>
      </c>
      <c r="D33" s="475"/>
      <c r="E33" s="475"/>
      <c r="F33" s="475"/>
      <c r="G33" s="475"/>
      <c r="H33" s="475"/>
      <c r="I33" s="47" t="str">
        <f>'1. Sınav'!AT32</f>
        <v/>
      </c>
      <c r="J33" s="47" t="str">
        <f>'2. Sınav'!AT32</f>
        <v/>
      </c>
      <c r="K33" s="47" t="str">
        <f>'3. Sınav'!AT32</f>
        <v/>
      </c>
      <c r="L33" s="142"/>
      <c r="M33" s="142"/>
      <c r="N33" s="142"/>
      <c r="O33" s="143"/>
      <c r="P33" s="48" t="str">
        <f t="shared" si="0"/>
        <v/>
      </c>
      <c r="Q33" s="49" t="str">
        <f t="shared" si="1"/>
        <v/>
      </c>
      <c r="R33" s="49" t="str">
        <f t="shared" si="4"/>
        <v/>
      </c>
      <c r="S33" s="129" t="str">
        <f t="shared" si="3"/>
        <v/>
      </c>
    </row>
    <row r="34" spans="1:19" ht="15" customHeight="1">
      <c r="A34" s="45">
        <f>'S. Listesi'!E31</f>
        <v>28</v>
      </c>
      <c r="B34" s="46">
        <f>IF('S. Listesi'!F31=0," ",'S. Listesi'!F31)</f>
        <v>1</v>
      </c>
      <c r="C34" s="474" t="str">
        <f>IF('S. Listesi'!G31=0,"  ",'S. Listesi'!G31)</f>
        <v>İsim Soyisim</v>
      </c>
      <c r="D34" s="475"/>
      <c r="E34" s="475"/>
      <c r="F34" s="475"/>
      <c r="G34" s="475"/>
      <c r="H34" s="475"/>
      <c r="I34" s="47" t="str">
        <f>'1. Sınav'!AT33</f>
        <v/>
      </c>
      <c r="J34" s="47" t="str">
        <f>'2. Sınav'!AT33</f>
        <v/>
      </c>
      <c r="K34" s="47" t="str">
        <f>'3. Sınav'!AT33</f>
        <v/>
      </c>
      <c r="L34" s="142"/>
      <c r="M34" s="142"/>
      <c r="N34" s="142"/>
      <c r="O34" s="143"/>
      <c r="P34" s="48" t="str">
        <f t="shared" si="0"/>
        <v/>
      </c>
      <c r="Q34" s="49" t="str">
        <f t="shared" si="1"/>
        <v/>
      </c>
      <c r="R34" s="49" t="str">
        <f t="shared" si="4"/>
        <v/>
      </c>
      <c r="S34" s="129" t="str">
        <f t="shared" si="3"/>
        <v/>
      </c>
    </row>
    <row r="35" spans="1:19" ht="15" customHeight="1">
      <c r="A35" s="45">
        <f>'S. Listesi'!E32</f>
        <v>29</v>
      </c>
      <c r="B35" s="46">
        <f>IF('S. Listesi'!F32=0," ",'S. Listesi'!F32)</f>
        <v>1</v>
      </c>
      <c r="C35" s="458" t="str">
        <f>IF('S. Listesi'!G32=0,"  ",'S. Listesi'!G32)</f>
        <v>İsim Soyisim</v>
      </c>
      <c r="D35" s="458"/>
      <c r="E35" s="458"/>
      <c r="F35" s="458"/>
      <c r="G35" s="458"/>
      <c r="H35" s="458"/>
      <c r="I35" s="47" t="str">
        <f>'1. Sınav'!AT34</f>
        <v/>
      </c>
      <c r="J35" s="47" t="str">
        <f>'2. Sınav'!AT34</f>
        <v/>
      </c>
      <c r="K35" s="47" t="str">
        <f>'3. Sınav'!AT34</f>
        <v/>
      </c>
      <c r="L35" s="142"/>
      <c r="M35" s="142"/>
      <c r="N35" s="142"/>
      <c r="O35" s="143"/>
      <c r="P35" s="48" t="str">
        <f t="shared" si="0"/>
        <v/>
      </c>
      <c r="Q35" s="49" t="str">
        <f t="shared" si="1"/>
        <v/>
      </c>
      <c r="R35" s="49" t="str">
        <f t="shared" si="4"/>
        <v/>
      </c>
      <c r="S35" s="129" t="str">
        <f t="shared" si="3"/>
        <v/>
      </c>
    </row>
    <row r="36" spans="1:19" ht="15" customHeight="1">
      <c r="A36" s="45">
        <f>'S. Listesi'!E33</f>
        <v>30</v>
      </c>
      <c r="B36" s="46">
        <f>IF('S. Listesi'!F33=0," ",'S. Listesi'!F33)</f>
        <v>1</v>
      </c>
      <c r="C36" s="458" t="str">
        <f>IF('S. Listesi'!G33=0,"  ",'S. Listesi'!G33)</f>
        <v>İsim Soyisim</v>
      </c>
      <c r="D36" s="458"/>
      <c r="E36" s="458"/>
      <c r="F36" s="458"/>
      <c r="G36" s="458"/>
      <c r="H36" s="458"/>
      <c r="I36" s="47" t="str">
        <f>'1. Sınav'!AT35</f>
        <v/>
      </c>
      <c r="J36" s="47" t="str">
        <f>'2. Sınav'!AT35</f>
        <v/>
      </c>
      <c r="K36" s="47" t="str">
        <f>'3. Sınav'!AT35</f>
        <v/>
      </c>
      <c r="L36" s="142"/>
      <c r="M36" s="142"/>
      <c r="N36" s="142"/>
      <c r="O36" s="143"/>
      <c r="P36" s="48" t="str">
        <f t="shared" si="0"/>
        <v/>
      </c>
      <c r="Q36" s="49" t="str">
        <f t="shared" si="1"/>
        <v/>
      </c>
      <c r="R36" s="49"/>
      <c r="S36" s="129" t="str">
        <f t="shared" si="3"/>
        <v/>
      </c>
    </row>
    <row r="37" spans="1:19" ht="15" customHeight="1">
      <c r="A37" s="45">
        <f>'S. Listesi'!E34</f>
        <v>31</v>
      </c>
      <c r="B37" s="46">
        <f>IF('S. Listesi'!F34=0," ",'S. Listesi'!F34)</f>
        <v>1</v>
      </c>
      <c r="C37" s="458" t="str">
        <f>IF('S. Listesi'!G34=0,"  ",'S. Listesi'!G34)</f>
        <v>İsim Soyisim</v>
      </c>
      <c r="D37" s="458"/>
      <c r="E37" s="458"/>
      <c r="F37" s="458"/>
      <c r="G37" s="458"/>
      <c r="H37" s="458"/>
      <c r="I37" s="47" t="str">
        <f>'1. Sınav'!AT36</f>
        <v/>
      </c>
      <c r="J37" s="47" t="str">
        <f>'2. Sınav'!AT36</f>
        <v/>
      </c>
      <c r="K37" s="47" t="str">
        <f>'3. Sınav'!AT36</f>
        <v/>
      </c>
      <c r="L37" s="142"/>
      <c r="M37" s="142"/>
      <c r="N37" s="142"/>
      <c r="O37" s="143"/>
      <c r="P37" s="48" t="str">
        <f t="shared" si="0"/>
        <v/>
      </c>
      <c r="Q37" s="49" t="str">
        <f t="shared" si="1"/>
        <v/>
      </c>
      <c r="R37" s="49"/>
      <c r="S37" s="129" t="str">
        <f t="shared" si="3"/>
        <v/>
      </c>
    </row>
    <row r="38" spans="1:19" ht="15" customHeight="1">
      <c r="A38" s="45">
        <f>'S. Listesi'!E35</f>
        <v>32</v>
      </c>
      <c r="B38" s="46">
        <f>IF('S. Listesi'!F35=0," ",'S. Listesi'!F35)</f>
        <v>1</v>
      </c>
      <c r="C38" s="458" t="str">
        <f>IF('S. Listesi'!G35=0,"  ",'S. Listesi'!G35)</f>
        <v>İsim Soyisim</v>
      </c>
      <c r="D38" s="458"/>
      <c r="E38" s="458"/>
      <c r="F38" s="458"/>
      <c r="G38" s="458"/>
      <c r="H38" s="458"/>
      <c r="I38" s="47" t="str">
        <f>'1. Sınav'!AT37</f>
        <v/>
      </c>
      <c r="J38" s="47" t="str">
        <f>'2. Sınav'!AT37</f>
        <v/>
      </c>
      <c r="K38" s="47" t="str">
        <f>'3. Sınav'!AT37</f>
        <v/>
      </c>
      <c r="L38" s="142"/>
      <c r="M38" s="142"/>
      <c r="N38" s="142"/>
      <c r="O38" s="143"/>
      <c r="P38" s="48" t="str">
        <f t="shared" si="0"/>
        <v/>
      </c>
      <c r="Q38" s="49" t="str">
        <f t="shared" si="1"/>
        <v/>
      </c>
      <c r="R38" s="49"/>
      <c r="S38" s="129" t="str">
        <f t="shared" si="3"/>
        <v/>
      </c>
    </row>
    <row r="39" spans="1:19" ht="15" customHeight="1">
      <c r="A39" s="45">
        <f>'S. Listesi'!E36</f>
        <v>33</v>
      </c>
      <c r="B39" s="46">
        <f>IF('S. Listesi'!F36=0," ",'S. Listesi'!F36)</f>
        <v>1</v>
      </c>
      <c r="C39" s="458" t="str">
        <f>IF('S. Listesi'!G36=0,"  ",'S. Listesi'!G36)</f>
        <v>İsim Soyisim</v>
      </c>
      <c r="D39" s="458"/>
      <c r="E39" s="458"/>
      <c r="F39" s="458"/>
      <c r="G39" s="458"/>
      <c r="H39" s="458"/>
      <c r="I39" s="47" t="str">
        <f>'1. Sınav'!AT38</f>
        <v/>
      </c>
      <c r="J39" s="47" t="str">
        <f>'2. Sınav'!AT38</f>
        <v/>
      </c>
      <c r="K39" s="47" t="str">
        <f>'3. Sınav'!AT38</f>
        <v/>
      </c>
      <c r="L39" s="142"/>
      <c r="M39" s="142"/>
      <c r="N39" s="142"/>
      <c r="O39" s="143"/>
      <c r="P39" s="48" t="str">
        <f t="shared" si="0"/>
        <v/>
      </c>
      <c r="Q39" s="49" t="str">
        <f t="shared" si="1"/>
        <v/>
      </c>
      <c r="R39" s="49"/>
      <c r="S39" s="129" t="str">
        <f t="shared" si="3"/>
        <v/>
      </c>
    </row>
    <row r="40" spans="1:19" ht="15" customHeight="1">
      <c r="A40" s="45">
        <f>'S. Listesi'!E37</f>
        <v>34</v>
      </c>
      <c r="B40" s="46">
        <f>IF('S. Listesi'!F37=0," ",'S. Listesi'!F37)</f>
        <v>1</v>
      </c>
      <c r="C40" s="458" t="str">
        <f>IF('S. Listesi'!G37=0,"  ",'S. Listesi'!G37)</f>
        <v>İsim Soyisim</v>
      </c>
      <c r="D40" s="458"/>
      <c r="E40" s="458"/>
      <c r="F40" s="458"/>
      <c r="G40" s="458"/>
      <c r="H40" s="458"/>
      <c r="I40" s="47" t="str">
        <f>'1. Sınav'!AT39</f>
        <v/>
      </c>
      <c r="J40" s="47" t="str">
        <f>'2. Sınav'!AT39</f>
        <v/>
      </c>
      <c r="K40" s="47" t="str">
        <f>'3. Sınav'!AT39</f>
        <v/>
      </c>
      <c r="L40" s="142"/>
      <c r="M40" s="142"/>
      <c r="N40" s="142"/>
      <c r="O40" s="143"/>
      <c r="P40" s="48" t="str">
        <f t="shared" si="0"/>
        <v/>
      </c>
      <c r="Q40" s="49" t="str">
        <f t="shared" si="1"/>
        <v/>
      </c>
      <c r="R40" s="49"/>
      <c r="S40" s="129" t="str">
        <f t="shared" si="3"/>
        <v/>
      </c>
    </row>
    <row r="41" spans="1:19" ht="15" customHeight="1">
      <c r="A41" s="45">
        <f>'S. Listesi'!E38</f>
        <v>35</v>
      </c>
      <c r="B41" s="46"/>
      <c r="C41" s="458"/>
      <c r="D41" s="458"/>
      <c r="E41" s="458"/>
      <c r="F41" s="458"/>
      <c r="G41" s="458"/>
      <c r="H41" s="458"/>
      <c r="I41" s="47" t="str">
        <f>'1. Sınav'!AT40</f>
        <v/>
      </c>
      <c r="J41" s="47" t="str">
        <f>'2. Sınav'!AT40</f>
        <v/>
      </c>
      <c r="K41" s="47" t="str">
        <f>'3. Sınav'!AT40</f>
        <v/>
      </c>
      <c r="L41" s="142"/>
      <c r="M41" s="142"/>
      <c r="N41" s="142"/>
      <c r="O41" s="143"/>
      <c r="P41" s="48" t="str">
        <f t="shared" si="0"/>
        <v/>
      </c>
      <c r="Q41" s="49" t="str">
        <f t="shared" si="1"/>
        <v/>
      </c>
      <c r="R41" s="49"/>
      <c r="S41" s="129" t="str">
        <f t="shared" si="3"/>
        <v/>
      </c>
    </row>
    <row r="42" spans="1:19" ht="15" customHeight="1">
      <c r="A42" s="45" t="str">
        <f>'S. Listesi'!E39</f>
        <v/>
      </c>
      <c r="B42" s="46"/>
      <c r="C42" s="458"/>
      <c r="D42" s="458"/>
      <c r="E42" s="458"/>
      <c r="F42" s="458"/>
      <c r="G42" s="458"/>
      <c r="H42" s="458"/>
      <c r="I42" s="47" t="str">
        <f>'1. Sınav'!AT41</f>
        <v/>
      </c>
      <c r="J42" s="47" t="str">
        <f>'2. Sınav'!AT41</f>
        <v/>
      </c>
      <c r="K42" s="47" t="str">
        <f>'3. Sınav'!AT41</f>
        <v/>
      </c>
      <c r="L42" s="142"/>
      <c r="M42" s="142"/>
      <c r="N42" s="142"/>
      <c r="O42" s="143"/>
      <c r="P42" s="48" t="str">
        <f t="shared" si="0"/>
        <v/>
      </c>
      <c r="Q42" s="49" t="str">
        <f t="shared" si="1"/>
        <v/>
      </c>
      <c r="R42" s="49"/>
      <c r="S42" s="129" t="str">
        <f t="shared" si="3"/>
        <v/>
      </c>
    </row>
    <row r="43" spans="1:19" ht="15" customHeight="1">
      <c r="A43" s="45" t="str">
        <f>'S. Listesi'!E40</f>
        <v/>
      </c>
      <c r="B43" s="46"/>
      <c r="C43" s="458"/>
      <c r="D43" s="458"/>
      <c r="E43" s="458"/>
      <c r="F43" s="458"/>
      <c r="G43" s="458"/>
      <c r="H43" s="458"/>
      <c r="I43" s="47" t="str">
        <f>'1. Sınav'!AT42</f>
        <v/>
      </c>
      <c r="J43" s="47" t="str">
        <f>'2. Sınav'!AT42</f>
        <v/>
      </c>
      <c r="K43" s="47" t="str">
        <f>'3. Sınav'!AT42</f>
        <v/>
      </c>
      <c r="L43" s="142"/>
      <c r="M43" s="142"/>
      <c r="N43" s="142"/>
      <c r="O43" s="143"/>
      <c r="P43" s="48" t="str">
        <f t="shared" si="0"/>
        <v/>
      </c>
      <c r="Q43" s="49" t="str">
        <f t="shared" si="1"/>
        <v/>
      </c>
      <c r="R43" s="49"/>
      <c r="S43" s="129" t="str">
        <f t="shared" si="3"/>
        <v/>
      </c>
    </row>
    <row r="44" spans="1:19" ht="15" customHeight="1">
      <c r="A44" s="45" t="str">
        <f>'S. Listesi'!E41</f>
        <v/>
      </c>
      <c r="B44" s="46"/>
      <c r="C44" s="458"/>
      <c r="D44" s="458"/>
      <c r="E44" s="458"/>
      <c r="F44" s="458"/>
      <c r="G44" s="458"/>
      <c r="H44" s="458"/>
      <c r="I44" s="47" t="str">
        <f>'1. Sınav'!AT43</f>
        <v/>
      </c>
      <c r="J44" s="47" t="str">
        <f>'2. Sınav'!AT43</f>
        <v/>
      </c>
      <c r="K44" s="47" t="str">
        <f>'3. Sınav'!AT43</f>
        <v/>
      </c>
      <c r="L44" s="142"/>
      <c r="M44" s="142"/>
      <c r="N44" s="142"/>
      <c r="O44" s="143"/>
      <c r="P44" s="48" t="str">
        <f t="shared" si="0"/>
        <v/>
      </c>
      <c r="Q44" s="49" t="str">
        <f t="shared" si="1"/>
        <v/>
      </c>
      <c r="R44" s="49"/>
      <c r="S44" s="129" t="str">
        <f t="shared" si="3"/>
        <v/>
      </c>
    </row>
    <row r="45" spans="1:19" ht="15" customHeight="1">
      <c r="A45" s="45" t="str">
        <f>'S. Listesi'!E42</f>
        <v/>
      </c>
      <c r="B45" s="46"/>
      <c r="C45" s="458"/>
      <c r="D45" s="458"/>
      <c r="E45" s="458"/>
      <c r="F45" s="458"/>
      <c r="G45" s="458"/>
      <c r="H45" s="458"/>
      <c r="I45" s="47" t="str">
        <f>'1. Sınav'!AT44</f>
        <v/>
      </c>
      <c r="J45" s="47" t="str">
        <f>'2. Sınav'!AT44</f>
        <v/>
      </c>
      <c r="K45" s="47" t="str">
        <f>'3. Sınav'!AT44</f>
        <v/>
      </c>
      <c r="L45" s="142"/>
      <c r="M45" s="142"/>
      <c r="N45" s="142"/>
      <c r="O45" s="143"/>
      <c r="P45" s="48" t="str">
        <f t="shared" si="0"/>
        <v/>
      </c>
      <c r="Q45" s="49" t="str">
        <f t="shared" si="1"/>
        <v/>
      </c>
      <c r="R45" s="49"/>
      <c r="S45" s="129" t="str">
        <f t="shared" si="3"/>
        <v/>
      </c>
    </row>
    <row r="46" spans="1:19" ht="15" customHeight="1">
      <c r="A46" s="45" t="str">
        <f>'S. Listesi'!E43</f>
        <v/>
      </c>
      <c r="B46" s="46"/>
      <c r="C46" s="458"/>
      <c r="D46" s="458"/>
      <c r="E46" s="458"/>
      <c r="F46" s="458"/>
      <c r="G46" s="458"/>
      <c r="H46" s="458"/>
      <c r="I46" s="47" t="str">
        <f>'1. Sınav'!AT45</f>
        <v/>
      </c>
      <c r="J46" s="47" t="str">
        <f>'2. Sınav'!AT45</f>
        <v/>
      </c>
      <c r="K46" s="47" t="str">
        <f>'3. Sınav'!AT45</f>
        <v/>
      </c>
      <c r="L46" s="142"/>
      <c r="M46" s="142"/>
      <c r="N46" s="142"/>
      <c r="O46" s="143"/>
      <c r="P46" s="48" t="str">
        <f t="shared" si="0"/>
        <v/>
      </c>
      <c r="Q46" s="49" t="str">
        <f t="shared" si="1"/>
        <v/>
      </c>
      <c r="R46" s="49"/>
      <c r="S46" s="129" t="str">
        <f t="shared" si="3"/>
        <v/>
      </c>
    </row>
    <row r="47" spans="1:19" ht="24" customHeight="1">
      <c r="A47" s="480" t="s">
        <v>77</v>
      </c>
      <c r="B47" s="481"/>
      <c r="C47" s="481"/>
      <c r="D47" s="481"/>
      <c r="E47" s="481"/>
      <c r="F47" s="481"/>
      <c r="G47" s="481"/>
      <c r="H47" s="481"/>
      <c r="I47" s="50" t="s">
        <v>74</v>
      </c>
      <c r="J47" s="50" t="s">
        <v>75</v>
      </c>
      <c r="K47" s="50" t="s">
        <v>76</v>
      </c>
      <c r="L47" s="152" t="s">
        <v>92</v>
      </c>
      <c r="M47" s="152" t="s">
        <v>93</v>
      </c>
      <c r="N47" s="152" t="s">
        <v>94</v>
      </c>
      <c r="O47" s="152" t="s">
        <v>95</v>
      </c>
      <c r="P47" s="153" t="s">
        <v>71</v>
      </c>
      <c r="Q47" s="154" t="s">
        <v>73</v>
      </c>
      <c r="R47" s="177"/>
      <c r="S47" s="485"/>
    </row>
    <row r="48" spans="1:19" ht="15" customHeight="1">
      <c r="A48" s="482"/>
      <c r="B48" s="483"/>
      <c r="C48" s="483"/>
      <c r="D48" s="483"/>
      <c r="E48" s="483"/>
      <c r="F48" s="483"/>
      <c r="G48" s="483"/>
      <c r="H48" s="483"/>
      <c r="I48" s="130" t="str">
        <f t="shared" ref="I48:Q48" si="5">IF(SUM(I7:I46)=0," ",AVERAGE(I7:I46))</f>
        <v/>
      </c>
      <c r="J48" s="130" t="str">
        <f t="shared" si="5"/>
        <v/>
      </c>
      <c r="K48" s="130" t="str">
        <f t="shared" si="5"/>
        <v/>
      </c>
      <c r="L48" s="130" t="str">
        <f t="shared" si="5"/>
        <v/>
      </c>
      <c r="M48" s="130" t="str">
        <f t="shared" si="5"/>
        <v/>
      </c>
      <c r="N48" s="130" t="str">
        <f t="shared" si="5"/>
        <v/>
      </c>
      <c r="O48" s="130" t="str">
        <f t="shared" si="5"/>
        <v/>
      </c>
      <c r="P48" s="130" t="str">
        <f t="shared" si="5"/>
        <v/>
      </c>
      <c r="Q48" s="131" t="str">
        <f t="shared" si="5"/>
        <v/>
      </c>
      <c r="R48" s="178"/>
      <c r="S48" s="486"/>
    </row>
    <row r="49" spans="1:19" ht="15" customHeight="1"/>
    <row r="50" spans="1:19" ht="15" customHeight="1">
      <c r="A50" s="459" t="s">
        <v>78</v>
      </c>
      <c r="B50" s="460"/>
      <c r="C50" s="460"/>
      <c r="D50" s="460"/>
      <c r="E50" s="460"/>
      <c r="F50" s="460"/>
      <c r="G50" s="460"/>
      <c r="H50" s="461"/>
      <c r="I50" s="450" t="s">
        <v>81</v>
      </c>
      <c r="J50" s="451"/>
      <c r="K50" s="451"/>
      <c r="L50" s="451"/>
      <c r="M50" s="451"/>
      <c r="N50" s="451"/>
      <c r="O50" s="448" t="s">
        <v>83</v>
      </c>
      <c r="P50" s="449"/>
      <c r="Q50" s="449"/>
      <c r="R50" s="449"/>
      <c r="S50" s="449"/>
    </row>
    <row r="51" spans="1:19" ht="15" customHeight="1">
      <c r="A51" s="478" t="s">
        <v>37</v>
      </c>
      <c r="B51" s="364"/>
      <c r="C51" s="479"/>
      <c r="D51" s="176" t="s">
        <v>106</v>
      </c>
      <c r="E51" s="133" t="str">
        <f>IF(COUNTIF(Q7:Q46," ")=ROWS(Q7:Q46)," ",COUNTIF(Q7:Q46,5))</f>
        <v/>
      </c>
      <c r="F51" s="134" t="str">
        <f t="shared" ref="F51:F57" si="6">IF(E51&lt;&gt;" ","KİŞİ"," ")</f>
        <v/>
      </c>
      <c r="G51" s="135" t="str">
        <f t="shared" ref="G51:G56" si="7">IF(E51=" "," ","%")</f>
        <v/>
      </c>
      <c r="H51" s="136" t="str">
        <f t="shared" ref="H51:H56" si="8">IF(E51=" "," ",100*E51/$E$57)</f>
        <v/>
      </c>
      <c r="I51" s="450"/>
      <c r="J51" s="451"/>
      <c r="K51" s="451"/>
      <c r="L51" s="451"/>
      <c r="M51" s="451"/>
      <c r="N51" s="451"/>
      <c r="O51" s="449"/>
      <c r="P51" s="449"/>
      <c r="Q51" s="449"/>
      <c r="R51" s="449"/>
      <c r="S51" s="449"/>
    </row>
    <row r="52" spans="1:19" ht="15" customHeight="1">
      <c r="A52" s="478" t="s">
        <v>40</v>
      </c>
      <c r="B52" s="364"/>
      <c r="C52" s="479"/>
      <c r="D52" s="176" t="s">
        <v>107</v>
      </c>
      <c r="E52" s="133" t="str">
        <f>IF(COUNTIF(Q7:Q46," ")=ROWS(Q7:Q46)," ",COUNTIF(Q7:Q46,4))</f>
        <v/>
      </c>
      <c r="F52" s="134" t="str">
        <f t="shared" si="6"/>
        <v/>
      </c>
      <c r="G52" s="135" t="str">
        <f t="shared" si="7"/>
        <v/>
      </c>
      <c r="H52" s="136" t="str">
        <f t="shared" si="8"/>
        <v/>
      </c>
      <c r="I52" s="476"/>
      <c r="J52" s="476"/>
      <c r="K52" s="137"/>
      <c r="L52" s="477"/>
      <c r="M52" s="477"/>
      <c r="N52" s="477"/>
    </row>
    <row r="53" spans="1:19" ht="15" customHeight="1">
      <c r="A53" s="478" t="s">
        <v>96</v>
      </c>
      <c r="B53" s="364"/>
      <c r="C53" s="479"/>
      <c r="D53" s="176" t="s">
        <v>108</v>
      </c>
      <c r="E53" s="133" t="str">
        <f>IF(COUNTIF(Q7:Q46," ")=ROWS(Q7:Q46)," ",COUNTIF(Q7:Q46,3))</f>
        <v/>
      </c>
      <c r="F53" s="134" t="str">
        <f t="shared" si="6"/>
        <v/>
      </c>
      <c r="G53" s="135" t="str">
        <f t="shared" si="7"/>
        <v/>
      </c>
      <c r="H53" s="136" t="str">
        <f t="shared" si="8"/>
        <v/>
      </c>
      <c r="I53" s="476"/>
      <c r="J53" s="476"/>
      <c r="K53" s="137"/>
      <c r="L53" s="477"/>
      <c r="M53" s="477"/>
      <c r="N53" s="477"/>
    </row>
    <row r="54" spans="1:19" ht="15" customHeight="1">
      <c r="A54" s="478" t="s">
        <v>98</v>
      </c>
      <c r="B54" s="364"/>
      <c r="C54" s="479"/>
      <c r="D54" s="176" t="s">
        <v>109</v>
      </c>
      <c r="E54" s="133" t="str">
        <f>IF(COUNTIF(Q7:Q46," ")=ROWS(Q7:Q46)," ",COUNTIF(Q7:Q46,2))</f>
        <v/>
      </c>
      <c r="F54" s="134" t="str">
        <f t="shared" si="6"/>
        <v/>
      </c>
      <c r="G54" s="135" t="str">
        <f t="shared" si="7"/>
        <v/>
      </c>
      <c r="H54" s="136" t="str">
        <f t="shared" si="8"/>
        <v/>
      </c>
      <c r="I54" s="476"/>
      <c r="J54" s="476"/>
      <c r="K54" s="137"/>
      <c r="L54" s="477"/>
      <c r="M54" s="477"/>
      <c r="N54" s="477"/>
    </row>
    <row r="55" spans="1:19" ht="15" customHeight="1">
      <c r="A55" s="478" t="s">
        <v>97</v>
      </c>
      <c r="B55" s="364"/>
      <c r="C55" s="479"/>
      <c r="D55" s="176" t="s">
        <v>110</v>
      </c>
      <c r="E55" s="133" t="str">
        <f>IF(COUNTIF(Q7:Q46," ")=ROWS(Q7:Q46)," ",COUNTIF(Q7:Q46,1))</f>
        <v/>
      </c>
      <c r="F55" s="134" t="str">
        <f t="shared" si="6"/>
        <v/>
      </c>
      <c r="G55" s="135" t="str">
        <f t="shared" si="7"/>
        <v/>
      </c>
      <c r="H55" s="136" t="str">
        <f t="shared" si="8"/>
        <v/>
      </c>
      <c r="I55" s="476"/>
      <c r="J55" s="476"/>
      <c r="K55" s="137"/>
      <c r="L55" s="477"/>
      <c r="M55" s="477"/>
      <c r="N55" s="477"/>
    </row>
    <row r="56" spans="1:19" ht="15" customHeight="1">
      <c r="A56" s="363"/>
      <c r="B56" s="363"/>
      <c r="C56" s="363"/>
      <c r="D56" s="158"/>
      <c r="E56" s="157" t="str">
        <f>IF(COUNTIF(Q7:Q46," ")=ROWS(Q7:Q46)," ",COUNTIF(Q7:Q46,0))</f>
        <v/>
      </c>
      <c r="F56" s="158" t="str">
        <f t="shared" si="6"/>
        <v/>
      </c>
      <c r="G56" s="159" t="str">
        <f t="shared" si="7"/>
        <v/>
      </c>
      <c r="H56" s="160" t="str">
        <f t="shared" si="8"/>
        <v/>
      </c>
      <c r="I56" s="476"/>
      <c r="J56" s="476"/>
      <c r="K56" s="137"/>
      <c r="L56" s="477"/>
      <c r="M56" s="477"/>
      <c r="N56" s="477"/>
    </row>
    <row r="57" spans="1:19" ht="15" customHeight="1">
      <c r="A57" s="459" t="s">
        <v>39</v>
      </c>
      <c r="B57" s="460"/>
      <c r="C57" s="460"/>
      <c r="D57" s="460"/>
      <c r="E57" s="133" t="str">
        <f>IF(SUM(E51:E56)=0," ",SUM(E51:E56))</f>
        <v/>
      </c>
      <c r="F57" s="132" t="str">
        <f t="shared" si="6"/>
        <v/>
      </c>
      <c r="G57" s="64"/>
      <c r="H57" s="64"/>
      <c r="I57" s="476"/>
      <c r="J57" s="487"/>
      <c r="K57" s="138"/>
      <c r="L57" s="138"/>
      <c r="M57" s="138"/>
      <c r="N57" s="138"/>
    </row>
    <row r="58" spans="1:19" ht="15" customHeight="1"/>
    <row r="59" spans="1:19" ht="15" customHeight="1">
      <c r="A59" s="410" t="s">
        <v>42</v>
      </c>
      <c r="B59" s="410"/>
      <c r="C59" s="410"/>
      <c r="D59" s="492" t="str">
        <f>IF(COUNTIF(P7:P46," ")=ROWS(P7:P46)," ",LARGE(P7:P46,1))</f>
        <v/>
      </c>
      <c r="E59" s="358"/>
    </row>
    <row r="60" spans="1:19" ht="15" customHeight="1">
      <c r="A60" s="410" t="s">
        <v>43</v>
      </c>
      <c r="B60" s="410"/>
      <c r="C60" s="410"/>
      <c r="D60" s="492" t="str">
        <f>IF(COUNTIF(P7:P46," ")=ROWS(P7:P46)," ",SMALL(P7:P46,1))</f>
        <v/>
      </c>
      <c r="E60" s="358"/>
      <c r="I60" s="493" t="s">
        <v>82</v>
      </c>
      <c r="J60" s="493"/>
      <c r="K60" s="493"/>
      <c r="L60" s="493"/>
      <c r="M60" s="493"/>
      <c r="N60" s="493"/>
    </row>
    <row r="61" spans="1:19" ht="26.25" customHeight="1">
      <c r="A61" s="410" t="s">
        <v>80</v>
      </c>
      <c r="B61" s="410"/>
      <c r="C61" s="410"/>
      <c r="D61" s="492" t="str">
        <f>P48</f>
        <v/>
      </c>
      <c r="E61" s="358"/>
      <c r="O61" s="432" t="s">
        <v>48</v>
      </c>
      <c r="P61" s="433"/>
      <c r="Q61" s="432" t="s">
        <v>50</v>
      </c>
      <c r="R61" s="445"/>
      <c r="S61" s="433"/>
    </row>
    <row r="62" spans="1:19" ht="15" customHeight="1">
      <c r="O62" s="444">
        <f ca="1">TODAY()</f>
        <v>44974</v>
      </c>
      <c r="P62" s="440"/>
      <c r="Q62" s="438" t="s">
        <v>51</v>
      </c>
      <c r="R62" s="439"/>
      <c r="S62" s="440"/>
    </row>
    <row r="63" spans="1:19" ht="15" customHeight="1">
      <c r="A63" s="488" t="s">
        <v>45</v>
      </c>
      <c r="B63" s="489"/>
      <c r="C63" s="489"/>
      <c r="D63" s="489"/>
      <c r="E63" s="70" t="str">
        <f>IF(COUNTIF(P7:P46," ")=ROWS(P7:P46)," ",SUM(E51:E54))</f>
        <v/>
      </c>
      <c r="F63" s="132" t="str">
        <f>IF(E63&lt;&gt;" ","KİŞİ"," ")</f>
        <v/>
      </c>
      <c r="G63" s="70" t="str">
        <f>IF(H63=" "," ","%")</f>
        <v/>
      </c>
      <c r="H63" s="71" t="str">
        <f>IF(E63=" "," ",100*E63/E57)</f>
        <v/>
      </c>
      <c r="I63" s="490"/>
      <c r="J63" s="490"/>
      <c r="K63" s="491"/>
      <c r="O63" s="441">
        <f>'K. Bilgiler'!H18</f>
        <v>0</v>
      </c>
      <c r="P63" s="443"/>
      <c r="Q63" s="441" t="str">
        <f>'K. Bilgiler'!H22</f>
        <v>Bilge Han KURTCEBE</v>
      </c>
      <c r="R63" s="442"/>
      <c r="S63" s="443"/>
    </row>
    <row r="64" spans="1:19" ht="15" customHeight="1">
      <c r="A64" s="488" t="s">
        <v>46</v>
      </c>
      <c r="B64" s="489"/>
      <c r="C64" s="489"/>
      <c r="D64" s="489"/>
      <c r="E64" s="70" t="str">
        <f>IF(COUNTIF(P7:P46," ")=ROWS(P7:P46)," ",SUM(E55:E56))</f>
        <v/>
      </c>
      <c r="F64" s="132" t="str">
        <f>IF(E64&lt;&gt;" ","KİŞİ"," ")</f>
        <v/>
      </c>
      <c r="G64" s="70" t="str">
        <f>IF(H64=" "," ","%")</f>
        <v/>
      </c>
      <c r="H64" s="71" t="str">
        <f>IF(E64=" "," ",100*E64/E57)</f>
        <v/>
      </c>
      <c r="I64" s="490"/>
      <c r="J64" s="490"/>
      <c r="K64" s="491"/>
      <c r="O64" s="434">
        <f>'K. Bilgiler'!H20</f>
        <v>0</v>
      </c>
      <c r="P64" s="435"/>
      <c r="Q64" s="441" t="s">
        <v>52</v>
      </c>
      <c r="R64" s="442"/>
      <c r="S64" s="443"/>
    </row>
    <row r="65" spans="15:21" ht="15" customHeight="1">
      <c r="O65" s="436"/>
      <c r="P65" s="437"/>
      <c r="Q65" s="139"/>
      <c r="R65" s="179"/>
      <c r="S65" s="140"/>
    </row>
    <row r="74" spans="15:21">
      <c r="T74" s="141"/>
      <c r="U74" s="141"/>
    </row>
  </sheetData>
  <sheetProtection sheet="1" objects="1" scenarios="1" selectLockedCells="1"/>
  <mergeCells count="100">
    <mergeCell ref="C36:H36"/>
    <mergeCell ref="A51:C51"/>
    <mergeCell ref="A52:C52"/>
    <mergeCell ref="A64:D64"/>
    <mergeCell ref="A56:C56"/>
    <mergeCell ref="A57:D57"/>
    <mergeCell ref="A53:C53"/>
    <mergeCell ref="I64:K64"/>
    <mergeCell ref="D60:E60"/>
    <mergeCell ref="I60:N60"/>
    <mergeCell ref="D61:E61"/>
    <mergeCell ref="A59:C59"/>
    <mergeCell ref="A60:C60"/>
    <mergeCell ref="D59:E59"/>
    <mergeCell ref="S5:S6"/>
    <mergeCell ref="S47:S48"/>
    <mergeCell ref="I57:J57"/>
    <mergeCell ref="A63:D63"/>
    <mergeCell ref="A61:C61"/>
    <mergeCell ref="I63:K63"/>
    <mergeCell ref="L54:N54"/>
    <mergeCell ref="I55:J55"/>
    <mergeCell ref="C44:H44"/>
    <mergeCell ref="C17:H17"/>
    <mergeCell ref="C18:H18"/>
    <mergeCell ref="C35:H35"/>
    <mergeCell ref="C26:H26"/>
    <mergeCell ref="C27:H27"/>
    <mergeCell ref="C34:H34"/>
    <mergeCell ref="C33:H33"/>
    <mergeCell ref="C29:H29"/>
    <mergeCell ref="C22:H22"/>
    <mergeCell ref="I52:J52"/>
    <mergeCell ref="L52:N52"/>
    <mergeCell ref="L56:N56"/>
    <mergeCell ref="C40:H40"/>
    <mergeCell ref="I53:J53"/>
    <mergeCell ref="L53:N53"/>
    <mergeCell ref="I54:J54"/>
    <mergeCell ref="L55:N55"/>
    <mergeCell ref="I56:J56"/>
    <mergeCell ref="C45:H45"/>
    <mergeCell ref="A54:C54"/>
    <mergeCell ref="A55:C55"/>
    <mergeCell ref="A47:H48"/>
    <mergeCell ref="C46:H46"/>
    <mergeCell ref="A1:S1"/>
    <mergeCell ref="A2:S2"/>
    <mergeCell ref="A3:S3"/>
    <mergeCell ref="A4:S4"/>
    <mergeCell ref="C38:H38"/>
    <mergeCell ref="C25:H25"/>
    <mergeCell ref="C37:H37"/>
    <mergeCell ref="C31:H31"/>
    <mergeCell ref="C32:H32"/>
    <mergeCell ref="C28:H28"/>
    <mergeCell ref="C30:H30"/>
    <mergeCell ref="C16:H16"/>
    <mergeCell ref="C23:H23"/>
    <mergeCell ref="C24:H24"/>
    <mergeCell ref="C21:H21"/>
    <mergeCell ref="C19:H19"/>
    <mergeCell ref="C20:H20"/>
    <mergeCell ref="C15:H15"/>
    <mergeCell ref="C8:H8"/>
    <mergeCell ref="C9:H9"/>
    <mergeCell ref="C10:H10"/>
    <mergeCell ref="C11:H11"/>
    <mergeCell ref="C12:H12"/>
    <mergeCell ref="C13:H13"/>
    <mergeCell ref="C14:H14"/>
    <mergeCell ref="C7:H7"/>
    <mergeCell ref="O5:O6"/>
    <mergeCell ref="N5:N6"/>
    <mergeCell ref="L5:L6"/>
    <mergeCell ref="M5:M6"/>
    <mergeCell ref="A5:A6"/>
    <mergeCell ref="B5:B6"/>
    <mergeCell ref="C5:H6"/>
    <mergeCell ref="O50:S51"/>
    <mergeCell ref="I50:N51"/>
    <mergeCell ref="Q5:Q6"/>
    <mergeCell ref="I5:I6"/>
    <mergeCell ref="J5:J6"/>
    <mergeCell ref="K5:K6"/>
    <mergeCell ref="P5:P6"/>
    <mergeCell ref="R5:R6"/>
    <mergeCell ref="C39:H39"/>
    <mergeCell ref="C43:H43"/>
    <mergeCell ref="A50:H50"/>
    <mergeCell ref="C41:H41"/>
    <mergeCell ref="C42:H42"/>
    <mergeCell ref="O61:P61"/>
    <mergeCell ref="O64:P65"/>
    <mergeCell ref="Q62:S62"/>
    <mergeCell ref="Q63:S63"/>
    <mergeCell ref="Q64:S64"/>
    <mergeCell ref="O62:P62"/>
    <mergeCell ref="O63:P63"/>
    <mergeCell ref="Q61:S61"/>
  </mergeCells>
  <phoneticPr fontId="2" type="noConversion"/>
  <conditionalFormatting sqref="A20:I20 L20:P20">
    <cfRule type="expression" dxfId="39" priority="1" stopIfTrue="1">
      <formula>$S$20="BAŞARISIZ"</formula>
    </cfRule>
  </conditionalFormatting>
  <conditionalFormatting sqref="A7:S7 J8:K46 Q8:S46">
    <cfRule type="expression" dxfId="38" priority="2" stopIfTrue="1">
      <formula>$S$7="BAŞARISIZ"</formula>
    </cfRule>
  </conditionalFormatting>
  <conditionalFormatting sqref="A8:I8 L8:P8">
    <cfRule type="expression" dxfId="37" priority="3" stopIfTrue="1">
      <formula>$S$8="BAŞARISIZ"</formula>
    </cfRule>
  </conditionalFormatting>
  <conditionalFormatting sqref="A9:I9 L9:P9">
    <cfRule type="expression" dxfId="36" priority="4" stopIfTrue="1">
      <formula>$S$9="BAŞARISIZ"</formula>
    </cfRule>
  </conditionalFormatting>
  <conditionalFormatting sqref="A10:I10 L10:P10">
    <cfRule type="expression" dxfId="35" priority="5" stopIfTrue="1">
      <formula>$S$10="BAŞARISIZ"</formula>
    </cfRule>
  </conditionalFormatting>
  <conditionalFormatting sqref="A11:I11 L11:P11">
    <cfRule type="expression" dxfId="34" priority="6" stopIfTrue="1">
      <formula>$S$11="BAŞARISIZ"</formula>
    </cfRule>
  </conditionalFormatting>
  <conditionalFormatting sqref="A12:I12 L12:P12">
    <cfRule type="expression" dxfId="33" priority="7" stopIfTrue="1">
      <formula>$S$12="BAŞARISIZ"</formula>
    </cfRule>
  </conditionalFormatting>
  <conditionalFormatting sqref="A13:I13 L13:P13">
    <cfRule type="expression" dxfId="32" priority="8" stopIfTrue="1">
      <formula>$S$13="BAŞARISIZ"</formula>
    </cfRule>
  </conditionalFormatting>
  <conditionalFormatting sqref="A14:I14 L14:P14">
    <cfRule type="expression" dxfId="31" priority="9" stopIfTrue="1">
      <formula>$S$14="BAŞARISIZ"</formula>
    </cfRule>
  </conditionalFormatting>
  <conditionalFormatting sqref="A15:I15 L15:P15">
    <cfRule type="expression" dxfId="30" priority="10" stopIfTrue="1">
      <formula>$S$15="BAŞARISIZ"</formula>
    </cfRule>
  </conditionalFormatting>
  <conditionalFormatting sqref="A16:I16 L16:P16">
    <cfRule type="expression" dxfId="29" priority="11" stopIfTrue="1">
      <formula>$S$16="BAŞARISIZ"</formula>
    </cfRule>
  </conditionalFormatting>
  <conditionalFormatting sqref="A17:I17 L17:P17">
    <cfRule type="expression" dxfId="28" priority="12" stopIfTrue="1">
      <formula>$S$17="BAŞARISIZ"</formula>
    </cfRule>
  </conditionalFormatting>
  <conditionalFormatting sqref="A18:I18 L18:P18">
    <cfRule type="expression" dxfId="27" priority="13" stopIfTrue="1">
      <formula>$S$18="BAŞARISIZ"</formula>
    </cfRule>
  </conditionalFormatting>
  <conditionalFormatting sqref="A19:I19 L19:P19">
    <cfRule type="expression" dxfId="26" priority="14" stopIfTrue="1">
      <formula>$S$19="BAŞARISIZ"</formula>
    </cfRule>
  </conditionalFormatting>
  <conditionalFormatting sqref="A21:I21 L21:P21">
    <cfRule type="expression" dxfId="25" priority="15" stopIfTrue="1">
      <formula>$S$21="BAŞARISIZ"</formula>
    </cfRule>
  </conditionalFormatting>
  <conditionalFormatting sqref="A22:I22 L22:P22 I23:I24">
    <cfRule type="expression" dxfId="24" priority="16" stopIfTrue="1">
      <formula>$S$22="BAŞARISIZ"</formula>
    </cfRule>
  </conditionalFormatting>
  <conditionalFormatting sqref="A23:H23 L23:P23">
    <cfRule type="expression" dxfId="23" priority="17" stopIfTrue="1">
      <formula>$S$23="BAŞARISIZ"</formula>
    </cfRule>
  </conditionalFormatting>
  <conditionalFormatting sqref="A24:H24 L24:P24">
    <cfRule type="expression" dxfId="22" priority="18" stopIfTrue="1">
      <formula>$S$24="BAŞARISIZ"</formula>
    </cfRule>
  </conditionalFormatting>
  <conditionalFormatting sqref="A25:I25 L25:P25">
    <cfRule type="expression" dxfId="21" priority="19" stopIfTrue="1">
      <formula>$S$25="BAŞARISIZ"</formula>
    </cfRule>
  </conditionalFormatting>
  <conditionalFormatting sqref="A26:I26 L26:P26">
    <cfRule type="expression" dxfId="20" priority="20" stopIfTrue="1">
      <formula>$S$26="BAŞARISIZ"</formula>
    </cfRule>
  </conditionalFormatting>
  <conditionalFormatting sqref="A27:I27 L27:P27">
    <cfRule type="expression" dxfId="19" priority="21" stopIfTrue="1">
      <formula>$S$27="BAŞARISIZ"</formula>
    </cfRule>
  </conditionalFormatting>
  <conditionalFormatting sqref="A28:I28 L28:P28">
    <cfRule type="expression" dxfId="18" priority="22" stopIfTrue="1">
      <formula>$S$28="BAŞARISIZ"</formula>
    </cfRule>
  </conditionalFormatting>
  <conditionalFormatting sqref="A29:I29 L29:P29">
    <cfRule type="expression" dxfId="17" priority="23" stopIfTrue="1">
      <formula>$S$29="BAŞARISIZ"</formula>
    </cfRule>
  </conditionalFormatting>
  <conditionalFormatting sqref="A30:I30 L30:P30">
    <cfRule type="expression" dxfId="16" priority="24" stopIfTrue="1">
      <formula>$S$30="BAŞARISIZ"</formula>
    </cfRule>
  </conditionalFormatting>
  <conditionalFormatting sqref="A31:I31 L31:P31">
    <cfRule type="expression" dxfId="15" priority="25" stopIfTrue="1">
      <formula>$S$31="BAŞARISIZ"</formula>
    </cfRule>
  </conditionalFormatting>
  <conditionalFormatting sqref="A32:I32 L32:P32">
    <cfRule type="expression" dxfId="14" priority="26" stopIfTrue="1">
      <formula>$S$32="BAŞARISIZ"</formula>
    </cfRule>
  </conditionalFormatting>
  <conditionalFormatting sqref="A33:I33 L33:P33">
    <cfRule type="expression" dxfId="13" priority="27" stopIfTrue="1">
      <formula>$S$33="BAŞARISIZ"</formula>
    </cfRule>
  </conditionalFormatting>
  <conditionalFormatting sqref="A34:I34 L34:P34">
    <cfRule type="expression" dxfId="12" priority="28" stopIfTrue="1">
      <formula>$S$34="BAŞARISIZ"</formula>
    </cfRule>
  </conditionalFormatting>
  <conditionalFormatting sqref="A35:I35 L35:P35">
    <cfRule type="expression" dxfId="11" priority="29" stopIfTrue="1">
      <formula>$S$35="BAŞARISIZ"</formula>
    </cfRule>
  </conditionalFormatting>
  <conditionalFormatting sqref="A36:I36 L36:P36">
    <cfRule type="expression" dxfId="10" priority="30" stopIfTrue="1">
      <formula>$S$36="BAŞARISIZ"</formula>
    </cfRule>
  </conditionalFormatting>
  <conditionalFormatting sqref="A37:I37 L37:P37">
    <cfRule type="expression" dxfId="9" priority="31" stopIfTrue="1">
      <formula>$S$37="BAŞARISIZ"</formula>
    </cfRule>
  </conditionalFormatting>
  <conditionalFormatting sqref="A38:I38 L38:P38">
    <cfRule type="expression" dxfId="8" priority="32" stopIfTrue="1">
      <formula>$S$38="BAŞARISIZ"</formula>
    </cfRule>
  </conditionalFormatting>
  <conditionalFormatting sqref="A39:I39 L39:P39">
    <cfRule type="expression" dxfId="7" priority="33" stopIfTrue="1">
      <formula>$S$39="BAŞARISIZ"</formula>
    </cfRule>
  </conditionalFormatting>
  <conditionalFormatting sqref="A40:I40 L40:P40">
    <cfRule type="expression" dxfId="6" priority="34" stopIfTrue="1">
      <formula>$S$40="BAŞARISIZ"</formula>
    </cfRule>
  </conditionalFormatting>
  <conditionalFormatting sqref="A41:I41 L41:P41">
    <cfRule type="expression" dxfId="5" priority="35" stopIfTrue="1">
      <formula>$S$41="BAŞARISIZ"</formula>
    </cfRule>
  </conditionalFormatting>
  <conditionalFormatting sqref="A42:I42 L42:P42">
    <cfRule type="expression" dxfId="4" priority="36" stopIfTrue="1">
      <formula>$S$42="BAŞARISIZ"</formula>
    </cfRule>
  </conditionalFormatting>
  <conditionalFormatting sqref="A43:I43 L43:P43">
    <cfRule type="expression" dxfId="3" priority="37" stopIfTrue="1">
      <formula>$S$43="BAŞARISIZ"</formula>
    </cfRule>
  </conditionalFormatting>
  <conditionalFormatting sqref="A44:I44 L44:P44">
    <cfRule type="expression" dxfId="2" priority="38" stopIfTrue="1">
      <formula>$S$44="BAŞARISIZ"</formula>
    </cfRule>
  </conditionalFormatting>
  <conditionalFormatting sqref="A45:I45 L45:P45">
    <cfRule type="expression" dxfId="1" priority="39" stopIfTrue="1">
      <formula>$S$45="BAŞARISIZ"</formula>
    </cfRule>
  </conditionalFormatting>
  <conditionalFormatting sqref="A46:I46 L46:P46">
    <cfRule type="expression" dxfId="0" priority="40" stopIfTrue="1">
      <formula>$S$46="BAŞARISIZ"</formula>
    </cfRule>
  </conditionalFormatting>
  <dataValidations count="4">
    <dataValidation allowBlank="1" showInputMessage="1" showErrorMessage="1" prompt="Öğrencinin 1. sözlüden aldığı puanı giriniz." sqref="L7:L46"/>
    <dataValidation allowBlank="1" showInputMessage="1" showErrorMessage="1" prompt="Öğrencinin 2. sözlüden aldığı puanı giriniz." sqref="M7:M46"/>
    <dataValidation allowBlank="1" showInputMessage="1" showErrorMessage="1" prompt="Öğrencinin 3. sözlüden aldığı puanı giriniz." sqref="N7:N46"/>
    <dataValidation allowBlank="1" showInputMessage="1" showErrorMessage="1" prompt="Varsa öğrencinin dönem ödevinden aldığı puanı giriniz." sqref="O7:O46"/>
  </dataValidations>
  <pageMargins left="0.26" right="0.23" top="0.26" bottom="0.16" header="0.23" footer="0.21"/>
  <pageSetup paperSize="9" scale="79" orientation="portrait" r:id="rId1"/>
  <headerFooter alignWithMargins="0"/>
  <ignoredErrors>
    <ignoredError sqref="F63:F64 D59:D61 F57 E63:E64 H63:H64 G63:G64 O62" unlockedFormula="1"/>
    <ignoredError sqref="P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11</vt:i4>
      </vt:variant>
    </vt:vector>
  </HeadingPairs>
  <TitlesOfParts>
    <vt:vector size="20" baseType="lpstr">
      <vt:lpstr>Ana Sayfa</vt:lpstr>
      <vt:lpstr>K. Bilgiler</vt:lpstr>
      <vt:lpstr>Yazılı Tarihleri</vt:lpstr>
      <vt:lpstr>S. Listesi</vt:lpstr>
      <vt:lpstr>NOT Baremi</vt:lpstr>
      <vt:lpstr>1. Sınav</vt:lpstr>
      <vt:lpstr>2. Sınav</vt:lpstr>
      <vt:lpstr>3. Sınav</vt:lpstr>
      <vt:lpstr>D. Sonu</vt:lpstr>
      <vt:lpstr>'2. Sınav'!ABCD</vt:lpstr>
      <vt:lpstr>'3. Sınav'!ABCD</vt:lpstr>
      <vt:lpstr>ABCD</vt:lpstr>
      <vt:lpstr>'1. Sınav'!Yazdırma_Alanı</vt:lpstr>
      <vt:lpstr>'2. Sınav'!Yazdırma_Alanı</vt:lpstr>
      <vt:lpstr>'3. Sınav'!Yazdırma_Alanı</vt:lpstr>
      <vt:lpstr>'Ana Sayfa'!Yazdırma_Alanı</vt:lpstr>
      <vt:lpstr>'D. Sonu'!Yazdırma_Alanı</vt:lpstr>
      <vt:lpstr>'K. Bilgiler'!Yazdırma_Alanı</vt:lpstr>
      <vt:lpstr>'NOT Baremi'!Yazdırma_Alanı</vt:lpstr>
      <vt:lpstr>'S.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sınav analiz programı</dc:title>
  <dc:creator>EXPER</dc:creator>
  <cp:lastModifiedBy>Okul Müdürü</cp:lastModifiedBy>
  <cp:lastPrinted>2021-11-10T21:30:51Z</cp:lastPrinted>
  <dcterms:created xsi:type="dcterms:W3CDTF">2009-10-07T21:21:08Z</dcterms:created>
  <dcterms:modified xsi:type="dcterms:W3CDTF">2023-02-17T08:02:16Z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hibi">
    <vt:lpwstr>Ünal GÖKGÖZ</vt:lpwstr>
  </property>
</Properties>
</file>